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\Сайт 2020г\2020 2 кв\"/>
    </mc:Choice>
  </mc:AlternateContent>
  <bookViews>
    <workbookView xWindow="0" yWindow="0" windowWidth="20730" windowHeight="8160"/>
  </bookViews>
  <sheets>
    <sheet name="Русс" sheetId="1" r:id="rId1"/>
    <sheet name="TDSheet" sheetId="2" r:id="rId2"/>
  </sheets>
  <definedNames>
    <definedName name="_xlnm.Print_Area" localSheetId="0">Русс!$A$1:$T$55</definedName>
  </definedNames>
  <calcPr calcId="162913"/>
</workbook>
</file>

<file path=xl/calcChain.xml><?xml version="1.0" encoding="utf-8"?>
<calcChain xmlns="http://schemas.openxmlformats.org/spreadsheetml/2006/main">
  <c r="I32" i="1" l="1"/>
  <c r="L27" i="1"/>
  <c r="M27" i="1"/>
  <c r="N27" i="1"/>
  <c r="O27" i="1"/>
  <c r="I28" i="1"/>
  <c r="I27" i="1" s="1"/>
  <c r="J50" i="1"/>
  <c r="K50" i="1"/>
  <c r="L50" i="1"/>
  <c r="M50" i="1"/>
  <c r="N50" i="1"/>
  <c r="O50" i="1"/>
  <c r="P50" i="1"/>
  <c r="Q50" i="1"/>
  <c r="J46" i="1"/>
  <c r="K46" i="1"/>
  <c r="L46" i="1"/>
  <c r="M46" i="1"/>
  <c r="N46" i="1"/>
  <c r="O46" i="1"/>
  <c r="P46" i="1"/>
  <c r="Q46" i="1"/>
  <c r="J44" i="1"/>
  <c r="K44" i="1"/>
  <c r="L44" i="1"/>
  <c r="M44" i="1"/>
  <c r="N44" i="1"/>
  <c r="O44" i="1"/>
  <c r="P44" i="1"/>
  <c r="Q44" i="1"/>
  <c r="J42" i="1"/>
  <c r="K42" i="1"/>
  <c r="L42" i="1"/>
  <c r="M42" i="1"/>
  <c r="N42" i="1"/>
  <c r="O42" i="1"/>
  <c r="P42" i="1"/>
  <c r="Q42" i="1"/>
  <c r="Q41" i="1" s="1"/>
  <c r="I50" i="1"/>
  <c r="I46" i="1"/>
  <c r="I44" i="1"/>
  <c r="I42" i="1"/>
  <c r="J38" i="1"/>
  <c r="J37" i="1" s="1"/>
  <c r="K38" i="1"/>
  <c r="K37" i="1" s="1"/>
  <c r="L38" i="1"/>
  <c r="L37" i="1" s="1"/>
  <c r="M38" i="1"/>
  <c r="M37" i="1" s="1"/>
  <c r="N38" i="1"/>
  <c r="N37" i="1" s="1"/>
  <c r="O38" i="1"/>
  <c r="O37" i="1" s="1"/>
  <c r="P38" i="1"/>
  <c r="P37" i="1" s="1"/>
  <c r="Q38" i="1"/>
  <c r="Q37" i="1" s="1"/>
  <c r="R38" i="1"/>
  <c r="R37" i="1" s="1"/>
  <c r="I38" i="1"/>
  <c r="I37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P35" i="1"/>
  <c r="Q35" i="1"/>
  <c r="Q34" i="1" s="1"/>
  <c r="R35" i="1"/>
  <c r="R34" i="1" s="1"/>
  <c r="P34" i="1"/>
  <c r="I35" i="1"/>
  <c r="I34" i="1" s="1"/>
  <c r="J32" i="1"/>
  <c r="J31" i="1" s="1"/>
  <c r="K32" i="1"/>
  <c r="L32" i="1"/>
  <c r="M32" i="1"/>
  <c r="M31" i="1" s="1"/>
  <c r="M30" i="1" s="1"/>
  <c r="N32" i="1"/>
  <c r="N31" i="1" s="1"/>
  <c r="N30" i="1" s="1"/>
  <c r="O32" i="1"/>
  <c r="O31" i="1" s="1"/>
  <c r="P32" i="1"/>
  <c r="P31" i="1" s="1"/>
  <c r="Q32" i="1"/>
  <c r="Q31" i="1" s="1"/>
  <c r="R32" i="1"/>
  <c r="K31" i="1"/>
  <c r="L31" i="1"/>
  <c r="R31" i="1"/>
  <c r="I31" i="1"/>
  <c r="J28" i="1"/>
  <c r="J27" i="1" s="1"/>
  <c r="K28" i="1"/>
  <c r="L28" i="1"/>
  <c r="M28" i="1"/>
  <c r="N28" i="1"/>
  <c r="O28" i="1"/>
  <c r="P28" i="1"/>
  <c r="Q28" i="1"/>
  <c r="Q27" i="1" s="1"/>
  <c r="N26" i="1"/>
  <c r="O26" i="1"/>
  <c r="J24" i="1"/>
  <c r="J23" i="1" s="1"/>
  <c r="K24" i="1"/>
  <c r="L24" i="1"/>
  <c r="M24" i="1"/>
  <c r="M23" i="1" s="1"/>
  <c r="N24" i="1"/>
  <c r="N23" i="1" s="1"/>
  <c r="O24" i="1"/>
  <c r="O23" i="1" s="1"/>
  <c r="P24" i="1"/>
  <c r="P23" i="1" s="1"/>
  <c r="Q24" i="1"/>
  <c r="Q23" i="1" s="1"/>
  <c r="R24" i="1"/>
  <c r="R23" i="1" s="1"/>
  <c r="K23" i="1"/>
  <c r="L23" i="1"/>
  <c r="I24" i="1"/>
  <c r="I23" i="1" s="1"/>
  <c r="J21" i="1"/>
  <c r="J20" i="1" s="1"/>
  <c r="K21" i="1"/>
  <c r="L21" i="1"/>
  <c r="L20" i="1" s="1"/>
  <c r="M21" i="1"/>
  <c r="M20" i="1" s="1"/>
  <c r="N21" i="1"/>
  <c r="O21" i="1"/>
  <c r="P21" i="1"/>
  <c r="P20" i="1" s="1"/>
  <c r="Q21" i="1"/>
  <c r="Q20" i="1" s="1"/>
  <c r="R21" i="1"/>
  <c r="R20" i="1" s="1"/>
  <c r="K20" i="1"/>
  <c r="N20" i="1"/>
  <c r="O20" i="1"/>
  <c r="I21" i="1"/>
  <c r="I20" i="1" s="1"/>
  <c r="F8" i="2"/>
  <c r="P30" i="1" l="1"/>
  <c r="O41" i="1"/>
  <c r="M26" i="1"/>
  <c r="J30" i="1"/>
  <c r="L26" i="1"/>
  <c r="Q30" i="1"/>
  <c r="P27" i="1"/>
  <c r="P26" i="1" s="1"/>
  <c r="Q26" i="1"/>
  <c r="K26" i="1"/>
  <c r="J26" i="1"/>
  <c r="P41" i="1"/>
  <c r="K27" i="1"/>
  <c r="I41" i="1"/>
  <c r="I40" i="1" s="1"/>
  <c r="I19" i="1"/>
  <c r="I18" i="1" s="1"/>
  <c r="K41" i="1"/>
  <c r="N41" i="1"/>
  <c r="M41" i="1"/>
  <c r="L41" i="1"/>
  <c r="J41" i="1"/>
  <c r="R30" i="1"/>
  <c r="L30" i="1"/>
  <c r="I30" i="1"/>
  <c r="K30" i="1"/>
  <c r="O30" i="1"/>
  <c r="E14" i="2"/>
  <c r="D14" i="2"/>
  <c r="C14" i="2"/>
  <c r="B14" i="2"/>
  <c r="J40" i="1" l="1"/>
  <c r="K40" i="1"/>
  <c r="L40" i="1"/>
  <c r="M40" i="1"/>
  <c r="N40" i="1"/>
  <c r="O40" i="1"/>
  <c r="P40" i="1"/>
  <c r="Q40" i="1"/>
  <c r="J19" i="1" l="1"/>
  <c r="J18" i="1" s="1"/>
  <c r="J17" i="1" s="1"/>
  <c r="K19" i="1"/>
  <c r="K18" i="1" s="1"/>
  <c r="K17" i="1" s="1"/>
  <c r="L19" i="1"/>
  <c r="L18" i="1" s="1"/>
  <c r="L17" i="1" s="1"/>
  <c r="M19" i="1"/>
  <c r="M18" i="1" s="1"/>
  <c r="M17" i="1" s="1"/>
  <c r="N19" i="1"/>
  <c r="N18" i="1" s="1"/>
  <c r="N17" i="1" s="1"/>
  <c r="O19" i="1"/>
  <c r="O18" i="1" s="1"/>
  <c r="O17" i="1" s="1"/>
  <c r="P19" i="1"/>
  <c r="P18" i="1" s="1"/>
  <c r="P17" i="1" s="1"/>
  <c r="Q19" i="1"/>
  <c r="Q18" i="1" s="1"/>
  <c r="Q17" i="1" s="1"/>
  <c r="I26" i="1" l="1"/>
  <c r="I17" i="1" s="1"/>
  <c r="U49" i="1" l="1"/>
  <c r="U45" i="1"/>
  <c r="U39" i="1"/>
  <c r="U29" i="1"/>
  <c r="U21" i="1"/>
  <c r="U51" i="1"/>
  <c r="U43" i="1"/>
  <c r="U50" i="1"/>
  <c r="U42" i="1"/>
  <c r="B17" i="2"/>
  <c r="U48" i="1"/>
  <c r="U44" i="1"/>
  <c r="U37" i="1"/>
  <c r="U47" i="1"/>
  <c r="U35" i="1"/>
  <c r="U46" i="1"/>
  <c r="U32" i="1"/>
  <c r="B18" i="2" l="1"/>
  <c r="E18" i="2"/>
  <c r="F18" i="2" l="1"/>
  <c r="F19" i="2" s="1"/>
  <c r="R50" i="1" s="1"/>
  <c r="R44" i="1" l="1"/>
  <c r="R42" i="1"/>
  <c r="R29" i="1"/>
  <c r="R28" i="1" s="1"/>
  <c r="R19" i="1"/>
  <c r="R18" i="1" s="1"/>
  <c r="R46" i="1"/>
  <c r="R27" i="1" l="1"/>
  <c r="R26" i="1" s="1"/>
  <c r="R17" i="1" s="1"/>
  <c r="R41" i="1"/>
  <c r="R40" i="1" s="1"/>
</calcChain>
</file>

<file path=xl/sharedStrings.xml><?xml version="1.0" encoding="utf-8"?>
<sst xmlns="http://schemas.openxmlformats.org/spreadsheetml/2006/main" count="133" uniqueCount="96">
  <si>
    <t>№ п/п</t>
  </si>
  <si>
    <t>Амортизация</t>
  </si>
  <si>
    <t>1.1.</t>
  </si>
  <si>
    <t xml:space="preserve">Комплект </t>
  </si>
  <si>
    <t>1.</t>
  </si>
  <si>
    <t>а</t>
  </si>
  <si>
    <t>1.2.</t>
  </si>
  <si>
    <t>1.2.1.</t>
  </si>
  <si>
    <t>1.3.1.</t>
  </si>
  <si>
    <t>1.3.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</si>
  <si>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</si>
  <si>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б</t>
  </si>
  <si>
    <t>в</t>
  </si>
  <si>
    <t>1.4.</t>
  </si>
  <si>
    <t>Ведомость амортизации ОС за 2018 г.</t>
  </si>
  <si>
    <t>Счет учета БУ</t>
  </si>
  <si>
    <t>Первоначальная стоимость</t>
  </si>
  <si>
    <t>Начисленный износ</t>
  </si>
  <si>
    <t>Накопленный износ</t>
  </si>
  <si>
    <t>Остаточная стоимость</t>
  </si>
  <si>
    <t>2411, Земля</t>
  </si>
  <si>
    <t>2412, Здания</t>
  </si>
  <si>
    <t>2413, Сооружения</t>
  </si>
  <si>
    <t>2414, Машины и оборудования</t>
  </si>
  <si>
    <t>2415, Передаточные устройства</t>
  </si>
  <si>
    <t>2416, Транспортные средства</t>
  </si>
  <si>
    <t>2417, Компьютеры, переф. устройства</t>
  </si>
  <si>
    <t>2418, Офисная мебель</t>
  </si>
  <si>
    <t>2419, Основные средства - прочие</t>
  </si>
  <si>
    <t>Итого</t>
  </si>
  <si>
    <t>Стало</t>
  </si>
  <si>
    <t>Изменилось на</t>
  </si>
  <si>
    <t>1.1.1.</t>
  </si>
  <si>
    <t>1.1.2.</t>
  </si>
  <si>
    <t>1.3.2.</t>
  </si>
  <si>
    <t>1.3.3.</t>
  </si>
  <si>
    <t>1.4.1.</t>
  </si>
  <si>
    <t xml:space="preserve">Реттеліп көрсетілетін қызметтердің (тауарлардың, жұмыстардың) жоспарлы және нақты көлемі туралы ақпарат </t>
  </si>
  <si>
    <t xml:space="preserve">
Пайда және залал туралы есеп*
</t>
  </si>
  <si>
    <t>Инвестициялық бағдарламаның (жобаның) сомасы</t>
  </si>
  <si>
    <t xml:space="preserve">Инвестициялық бағдарламаны (жобаны) қаржыландырудың нақты шарттары мен мөлшері туралы ақпарат, мың теңге </t>
  </si>
  <si>
    <t>Инвестициялық бағдарламаның (жобаның) орындалуының нақты көрсеткіштерін  инвестициялық бағдарламада (жобада) бекітілген көрсеткіштермен салыстыру туралы ақпарат**</t>
  </si>
  <si>
    <t xml:space="preserve">Қол жеткізілген нақты көрсеткіштердің бекітілген инвестициялық бағдарламадағы (жобадағы) көрсеткіштерден ауытқу себептерін түсіндіру </t>
  </si>
  <si>
    <t>Реттеліп көрсетілетін қызметтер (тауарлар, жұмыстар) сапасы мен сенімділігінің артуын бағалау</t>
  </si>
  <si>
    <t xml:space="preserve">Реттеліп көрсетілетін қызметтердің (тауарлардың, жұмыстардың) атауы және қызмет көрсетілетін аумақ </t>
  </si>
  <si>
    <t>Іс-шаралар атауы</t>
  </si>
  <si>
    <t>Өлшем бірлігі</t>
  </si>
  <si>
    <t>Заттай көрсеткіштердегі саны</t>
  </si>
  <si>
    <t xml:space="preserve">Инвестициялық бағдарлама (жоба) аясында қызмет көрсету кезеңі </t>
  </si>
  <si>
    <t xml:space="preserve">жоспарлы </t>
  </si>
  <si>
    <t>нақты</t>
  </si>
  <si>
    <t>ауытқу</t>
  </si>
  <si>
    <t>ауытқу себептері</t>
  </si>
  <si>
    <t>меншікті қаражат</t>
  </si>
  <si>
    <t>қарыз қаражаты</t>
  </si>
  <si>
    <t>бюджет қаражаты</t>
  </si>
  <si>
    <t xml:space="preserve">Бекітілген инвестициялық бағдарламаға (жобаға) қарай іске нақты
асыру жылдары бойынша негізгі қорлар тозуының төмендеуі (нақты), %
</t>
  </si>
  <si>
    <t xml:space="preserve">Пайда </t>
  </si>
  <si>
    <t>жоспарлы</t>
  </si>
  <si>
    <t>Өткен жылғы факт</t>
  </si>
  <si>
    <t>Ағымдағы жылғы факт</t>
  </si>
  <si>
    <t>2020 ЖЫЛҒА БАРЛЫҒЫ</t>
  </si>
  <si>
    <t>Аэронавигациялық жүйені дамыту</t>
  </si>
  <si>
    <t>Әуе қозғалысын басқару жүйесінің автоматтандырылған орталықтарын жетілдіру</t>
  </si>
  <si>
    <t>Алматы ӘҚБ АЖ орталығын дамыту</t>
  </si>
  <si>
    <t>Дауыстық диспетчерлік қызмет және дыбыстық ақпаратты құжаттандыру жүйесі (негізгі және резервтік жиынтықтар)</t>
  </si>
  <si>
    <t>Ақтөбе ӘҚБ АЖ орталығын дамыту</t>
  </si>
  <si>
    <t>Тірек навигациялық пункт жүйесін құру</t>
  </si>
  <si>
    <t xml:space="preserve">"Арқалық" тірек навигациялық пунктін дамыту  </t>
  </si>
  <si>
    <t>DVOR/DME жабдығын орнату</t>
  </si>
  <si>
    <t>Жабдықты сатып алу, монтаждау, іске қосу-жөндеу жұмыстары</t>
  </si>
  <si>
    <t>Навигация және қадағалау жүйелерін дамыту</t>
  </si>
  <si>
    <t>Атырау -  әуеайлақтық кешенін дамыту</t>
  </si>
  <si>
    <t>МКп-142 үшін ILS жабдығын орнату</t>
  </si>
  <si>
    <t>Костанай - әуеайлақтық кешенін дамыту</t>
  </si>
  <si>
    <t>МКп-326 үшін ILS жабдығын орнату</t>
  </si>
  <si>
    <t>Тараз - әуеайлақтық кешенін дамыту</t>
  </si>
  <si>
    <t>МКп-132 үшін ILS жабдығын орнату</t>
  </si>
  <si>
    <t>Авиациялық электрбайланыс және инфокоммуникацияны дамыту</t>
  </si>
  <si>
    <t>Телекоммуникация, электрбайланыс аэронавигациялық желісі</t>
  </si>
  <si>
    <t>ААТЖ эфирлік хабар таратуды дамыту</t>
  </si>
  <si>
    <t>Боралдайда ААТЖ эфирлік хабар таратуды дамыту үшін ӨЖЖ жабдығын сатып алу</t>
  </si>
  <si>
    <t>Монтаждау, іске қосу-жөндеу жұмыстарын қоса алғанда ӨЖЖ жабдығы</t>
  </si>
  <si>
    <t>Умышта ӨЖЖ жабдық жиынтығын сатып алу</t>
  </si>
  <si>
    <t>«Қазаэронавигация» РМК-ы филиалдары үшін әуежайішілік радиостанцияларды сатып алу</t>
  </si>
  <si>
    <t>Портішілік байланыстың тасымал радиостанцияларды сатып алу</t>
  </si>
  <si>
    <t>Портішілік байланыстың ұялы радиостанцияларды сатып алу</t>
  </si>
  <si>
    <t>Портішілік байланыстың стационарлық радиостанцияларды сатып алу</t>
  </si>
  <si>
    <t>«Қазаэронавигация» РМК-ы филиалдары үшін іздеу-құтқару жұмыстарын қамтамасыз ету мақсатында ОВЧ диапазонды радиостанциялардың тасымалданатын жиынтығын сатып алу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</si>
  <si>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</t>
  </si>
  <si>
    <t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</si>
  <si>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</si>
  <si>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</si>
  <si>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 </t>
  </si>
  <si>
    <t>субъектінің атауы:  "Қазаэронавигация" РМК, қызмет түрі: Әуе кеңістігін пайдалануды реттеу</t>
  </si>
  <si>
    <t>2020 жылдың екінші тоқсаны үшін табиғи монополия субъектісінің  инвестициялық бағдарламасының (жобасының)* орындалуы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</si>
</sst>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00000_ ;\-#,##0.0000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4" fontId="6" fillId="0" borderId="1" xfId="1" applyNumberFormat="1" applyFont="1" applyBorder="1" applyAlignment="1">
      <alignment horizontal="center" vertical="center" wrapText="1"/>
    </xf>
    <xf numFmtId="164" fontId="7" fillId="0" borderId="0" xfId="1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/>
    <xf numFmtId="164" fontId="8" fillId="0" borderId="0" xfId="1" applyFont="1"/>
    <xf numFmtId="0" fontId="10" fillId="0" borderId="0" xfId="3" applyFont="1"/>
    <xf numFmtId="0" fontId="9" fillId="0" borderId="0" xfId="3"/>
    <xf numFmtId="0" fontId="13" fillId="0" borderId="1" xfId="3" applyNumberFormat="1" applyFont="1" applyBorder="1" applyAlignment="1">
      <alignment vertical="top" wrapText="1"/>
    </xf>
    <xf numFmtId="4" fontId="12" fillId="0" borderId="1" xfId="3" applyNumberFormat="1" applyFont="1" applyBorder="1" applyAlignment="1">
      <alignment horizontal="right" vertical="top"/>
    </xf>
    <xf numFmtId="2" fontId="12" fillId="0" borderId="1" xfId="3" applyNumberFormat="1" applyFont="1" applyBorder="1" applyAlignment="1">
      <alignment horizontal="right" vertical="top"/>
    </xf>
    <xf numFmtId="0" fontId="12" fillId="0" borderId="1" xfId="3" applyNumberFormat="1" applyFont="1" applyBorder="1" applyAlignment="1">
      <alignment horizontal="right" vertical="top"/>
    </xf>
    <xf numFmtId="4" fontId="9" fillId="0" borderId="0" xfId="3" applyNumberFormat="1"/>
    <xf numFmtId="0" fontId="12" fillId="3" borderId="1" xfId="3" applyNumberFormat="1" applyFont="1" applyFill="1" applyBorder="1" applyAlignment="1">
      <alignment vertical="top"/>
    </xf>
    <xf numFmtId="4" fontId="12" fillId="3" borderId="1" xfId="3" applyNumberFormat="1" applyFont="1" applyFill="1" applyBorder="1" applyAlignment="1">
      <alignment horizontal="right" vertical="top"/>
    </xf>
    <xf numFmtId="166" fontId="7" fillId="0" borderId="0" xfId="0" applyNumberFormat="1" applyFont="1"/>
    <xf numFmtId="166" fontId="8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66" fontId="16" fillId="0" borderId="0" xfId="0" applyNumberFormat="1" applyFont="1"/>
    <xf numFmtId="164" fontId="17" fillId="0" borderId="0" xfId="1" applyFont="1"/>
    <xf numFmtId="0" fontId="17" fillId="0" borderId="0" xfId="0" applyFont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/>
    </xf>
    <xf numFmtId="165" fontId="14" fillId="0" borderId="1" xfId="1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1" fillId="0" borderId="5" xfId="3" applyFont="1" applyBorder="1" applyAlignment="1">
      <alignment horizontal="center" vertical="center"/>
    </xf>
    <xf numFmtId="0" fontId="12" fillId="3" borderId="3" xfId="3" applyNumberFormat="1" applyFont="1" applyFill="1" applyBorder="1" applyAlignment="1">
      <alignment vertical="center" wrapText="1"/>
    </xf>
    <xf numFmtId="0" fontId="12" fillId="3" borderId="2" xfId="3" applyNumberFormat="1" applyFont="1" applyFill="1" applyBorder="1" applyAlignment="1">
      <alignment vertical="center" wrapText="1"/>
    </xf>
    <xf numFmtId="0" fontId="12" fillId="3" borderId="1" xfId="3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tabSelected="1" view="pageBreakPreview" zoomScale="60" zoomScaleNormal="59" workbookViewId="0">
      <selection activeCell="B12" sqref="B12:G12"/>
    </sheetView>
  </sheetViews>
  <sheetFormatPr defaultRowHeight="15" x14ac:dyDescent="0.25"/>
  <cols>
    <col min="1" max="1" width="10.85546875" customWidth="1"/>
    <col min="2" max="2" width="32" customWidth="1"/>
    <col min="3" max="3" width="44.85546875" style="37" customWidth="1"/>
    <col min="4" max="4" width="15.5703125" customWidth="1"/>
    <col min="5" max="5" width="8.28515625" style="3" customWidth="1"/>
    <col min="6" max="6" width="6.85546875" style="3" customWidth="1"/>
    <col min="7" max="7" width="11.85546875" style="3" customWidth="1"/>
    <col min="8" max="8" width="12.85546875" style="3" hidden="1" customWidth="1"/>
    <col min="9" max="9" width="14.140625" customWidth="1"/>
    <col min="10" max="10" width="17.7109375" customWidth="1"/>
    <col min="11" max="11" width="14.5703125" customWidth="1"/>
    <col min="12" max="12" width="9.5703125" customWidth="1"/>
    <col min="13" max="13" width="14" style="8" customWidth="1"/>
    <col min="14" max="14" width="13.85546875" style="8" customWidth="1"/>
    <col min="15" max="15" width="10.85546875" customWidth="1"/>
    <col min="16" max="16" width="7.140625" customWidth="1"/>
    <col min="17" max="17" width="10.42578125" customWidth="1"/>
    <col min="18" max="18" width="13.28515625" customWidth="1"/>
    <col min="19" max="19" width="13.7109375" customWidth="1"/>
    <col min="20" max="20" width="20.7109375" style="8" customWidth="1"/>
    <col min="21" max="21" width="15.140625" bestFit="1" customWidth="1"/>
    <col min="22" max="22" width="20.140625" customWidth="1"/>
  </cols>
  <sheetData>
    <row r="1" spans="1:20" ht="15.75" x14ac:dyDescent="0.25">
      <c r="A1" s="1"/>
    </row>
    <row r="2" spans="1:20" ht="15.75" hidden="1" x14ac:dyDescent="0.25">
      <c r="A2" s="1"/>
      <c r="Q2" s="76" t="s">
        <v>10</v>
      </c>
      <c r="R2" s="76"/>
      <c r="S2" s="76"/>
      <c r="T2" s="76"/>
    </row>
    <row r="3" spans="1:20" ht="15.75" hidden="1" x14ac:dyDescent="0.25">
      <c r="A3" s="1"/>
      <c r="Q3" s="76"/>
      <c r="R3" s="76"/>
      <c r="S3" s="76"/>
      <c r="T3" s="76"/>
    </row>
    <row r="4" spans="1:20" ht="15.75" hidden="1" x14ac:dyDescent="0.25">
      <c r="A4" s="1"/>
      <c r="Q4" s="76"/>
      <c r="R4" s="76"/>
      <c r="S4" s="76"/>
      <c r="T4" s="76"/>
    </row>
    <row r="5" spans="1:20" ht="15.75" hidden="1" x14ac:dyDescent="0.25">
      <c r="A5" s="1"/>
      <c r="Q5" s="76"/>
      <c r="R5" s="76"/>
      <c r="S5" s="76"/>
      <c r="T5" s="76"/>
    </row>
    <row r="6" spans="1:20" ht="15.75" hidden="1" x14ac:dyDescent="0.25">
      <c r="A6" s="1"/>
      <c r="Q6" s="76"/>
      <c r="R6" s="76"/>
      <c r="S6" s="76"/>
      <c r="T6" s="76"/>
    </row>
    <row r="7" spans="1:20" ht="15.75" x14ac:dyDescent="0.25">
      <c r="A7" s="2"/>
      <c r="I7" s="6"/>
    </row>
    <row r="8" spans="1:20" s="9" customFormat="1" ht="15.75" x14ac:dyDescent="0.25">
      <c r="A8" s="7"/>
      <c r="C8" s="38"/>
      <c r="E8" s="10"/>
      <c r="F8" s="10"/>
      <c r="G8" s="10"/>
      <c r="H8" s="10"/>
      <c r="M8" s="11"/>
      <c r="N8" s="11"/>
      <c r="T8" s="11"/>
    </row>
    <row r="9" spans="1:20" s="9" customFormat="1" ht="26.25" customHeight="1" x14ac:dyDescent="0.25">
      <c r="A9" s="78" t="s">
        <v>95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s="9" customFormat="1" ht="16.5" customHeight="1" x14ac:dyDescent="0.25">
      <c r="A10" s="77" t="s">
        <v>94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s="9" customFormat="1" ht="8.25" customHeight="1" x14ac:dyDescent="0.25">
      <c r="B11" s="14"/>
      <c r="C11" s="39"/>
      <c r="D11" s="14"/>
      <c r="E11" s="15"/>
      <c r="F11" s="15"/>
      <c r="G11" s="15"/>
      <c r="H11" s="15"/>
      <c r="I11" s="14"/>
      <c r="J11" s="14"/>
      <c r="K11" s="14"/>
      <c r="L11" s="14"/>
      <c r="M11" s="16"/>
      <c r="N11" s="16"/>
      <c r="O11" s="14"/>
      <c r="P11" s="14"/>
      <c r="Q11" s="14"/>
      <c r="R11" s="14"/>
      <c r="S11" s="14"/>
      <c r="T11" s="16"/>
    </row>
    <row r="12" spans="1:20" s="9" customFormat="1" ht="181.5" customHeight="1" x14ac:dyDescent="0.25">
      <c r="A12" s="80" t="s">
        <v>0</v>
      </c>
      <c r="B12" s="64" t="s">
        <v>37</v>
      </c>
      <c r="C12" s="64"/>
      <c r="D12" s="64"/>
      <c r="E12" s="64"/>
      <c r="F12" s="64"/>
      <c r="G12" s="64"/>
      <c r="H12" s="65" t="s">
        <v>38</v>
      </c>
      <c r="I12" s="65" t="s">
        <v>39</v>
      </c>
      <c r="J12" s="65"/>
      <c r="K12" s="65"/>
      <c r="L12" s="65"/>
      <c r="M12" s="64" t="s">
        <v>40</v>
      </c>
      <c r="N12" s="64"/>
      <c r="O12" s="64"/>
      <c r="P12" s="64"/>
      <c r="Q12" s="65" t="s">
        <v>41</v>
      </c>
      <c r="R12" s="65"/>
      <c r="S12" s="79" t="s">
        <v>42</v>
      </c>
      <c r="T12" s="64" t="s">
        <v>43</v>
      </c>
    </row>
    <row r="13" spans="1:20" s="9" customFormat="1" ht="109.5" customHeight="1" x14ac:dyDescent="0.25">
      <c r="A13" s="80"/>
      <c r="B13" s="64" t="s">
        <v>44</v>
      </c>
      <c r="C13" s="64" t="s">
        <v>45</v>
      </c>
      <c r="D13" s="64" t="s">
        <v>46</v>
      </c>
      <c r="E13" s="65" t="s">
        <v>47</v>
      </c>
      <c r="F13" s="65"/>
      <c r="G13" s="65" t="s">
        <v>48</v>
      </c>
      <c r="H13" s="65"/>
      <c r="I13" s="50" t="s">
        <v>49</v>
      </c>
      <c r="J13" s="50" t="s">
        <v>50</v>
      </c>
      <c r="K13" s="50" t="s">
        <v>51</v>
      </c>
      <c r="L13" s="64" t="s">
        <v>52</v>
      </c>
      <c r="M13" s="64" t="s">
        <v>53</v>
      </c>
      <c r="N13" s="64"/>
      <c r="O13" s="64" t="s">
        <v>54</v>
      </c>
      <c r="P13" s="64" t="s">
        <v>55</v>
      </c>
      <c r="Q13" s="65" t="s">
        <v>56</v>
      </c>
      <c r="R13" s="65"/>
      <c r="S13" s="79"/>
      <c r="T13" s="64"/>
    </row>
    <row r="14" spans="1:20" s="9" customFormat="1" ht="41.25" customHeight="1" x14ac:dyDescent="0.25">
      <c r="A14" s="80"/>
      <c r="B14" s="64"/>
      <c r="C14" s="64"/>
      <c r="D14" s="64"/>
      <c r="E14" s="65"/>
      <c r="F14" s="65"/>
      <c r="G14" s="65"/>
      <c r="H14" s="65"/>
      <c r="I14" s="50"/>
      <c r="J14" s="50"/>
      <c r="K14" s="50"/>
      <c r="L14" s="64"/>
      <c r="M14" s="64" t="s">
        <v>1</v>
      </c>
      <c r="N14" s="64" t="s">
        <v>57</v>
      </c>
      <c r="O14" s="64"/>
      <c r="P14" s="64"/>
      <c r="Q14" s="65"/>
      <c r="R14" s="65"/>
      <c r="S14" s="79"/>
      <c r="T14" s="64"/>
    </row>
    <row r="15" spans="1:20" s="9" customFormat="1" ht="49.5" customHeight="1" x14ac:dyDescent="0.25">
      <c r="A15" s="80"/>
      <c r="B15" s="64"/>
      <c r="C15" s="64"/>
      <c r="D15" s="64"/>
      <c r="E15" s="46" t="s">
        <v>58</v>
      </c>
      <c r="F15" s="46" t="s">
        <v>50</v>
      </c>
      <c r="G15" s="65"/>
      <c r="H15" s="65"/>
      <c r="I15" s="50"/>
      <c r="J15" s="50"/>
      <c r="K15" s="50"/>
      <c r="L15" s="64"/>
      <c r="M15" s="64"/>
      <c r="N15" s="64"/>
      <c r="O15" s="64"/>
      <c r="P15" s="64"/>
      <c r="Q15" s="46" t="s">
        <v>59</v>
      </c>
      <c r="R15" s="46" t="s">
        <v>60</v>
      </c>
      <c r="S15" s="79"/>
      <c r="T15" s="64"/>
    </row>
    <row r="16" spans="1:20" s="9" customFormat="1" x14ac:dyDescent="0.25">
      <c r="A16" s="4">
        <v>1</v>
      </c>
      <c r="B16" s="4">
        <v>2</v>
      </c>
      <c r="C16" s="40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4">
        <v>16</v>
      </c>
      <c r="Q16" s="4">
        <v>17</v>
      </c>
      <c r="R16" s="4">
        <v>18</v>
      </c>
      <c r="S16" s="4">
        <v>19</v>
      </c>
      <c r="T16" s="4">
        <v>20</v>
      </c>
    </row>
    <row r="17" spans="1:22" s="9" customFormat="1" ht="22.5" customHeight="1" x14ac:dyDescent="0.25">
      <c r="A17" s="4"/>
      <c r="B17" s="63" t="s">
        <v>61</v>
      </c>
      <c r="C17" s="62"/>
      <c r="D17" s="5"/>
      <c r="E17" s="5"/>
      <c r="F17" s="5"/>
      <c r="G17" s="5"/>
      <c r="H17" s="5"/>
      <c r="I17" s="12">
        <f>I18+I26+I30+I40</f>
        <v>2599020.7059999998</v>
      </c>
      <c r="J17" s="12">
        <f t="shared" ref="J17:R17" si="0">J18+J26+J30+J40</f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0.29595432030001212</v>
      </c>
      <c r="S17" s="12"/>
      <c r="T17" s="17"/>
      <c r="U17" s="29"/>
    </row>
    <row r="18" spans="1:22" s="9" customFormat="1" ht="24" customHeight="1" x14ac:dyDescent="0.25">
      <c r="A18" s="31">
        <v>1</v>
      </c>
      <c r="B18" s="32"/>
      <c r="C18" s="41" t="s">
        <v>62</v>
      </c>
      <c r="D18" s="31"/>
      <c r="E18" s="31"/>
      <c r="F18" s="31"/>
      <c r="G18" s="31">
        <v>2020</v>
      </c>
      <c r="H18" s="31"/>
      <c r="I18" s="33">
        <f>I19</f>
        <v>770662.44699999993</v>
      </c>
      <c r="J18" s="33">
        <f t="shared" ref="J18:R18" si="1">J19</f>
        <v>0</v>
      </c>
      <c r="K18" s="33">
        <f t="shared" si="1"/>
        <v>0</v>
      </c>
      <c r="L18" s="33">
        <f t="shared" si="1"/>
        <v>0</v>
      </c>
      <c r="M18" s="33">
        <f t="shared" si="1"/>
        <v>0</v>
      </c>
      <c r="N18" s="33">
        <f t="shared" si="1"/>
        <v>0</v>
      </c>
      <c r="O18" s="33">
        <f t="shared" si="1"/>
        <v>0</v>
      </c>
      <c r="P18" s="33">
        <f t="shared" si="1"/>
        <v>0</v>
      </c>
      <c r="Q18" s="33">
        <f t="shared" si="1"/>
        <v>0</v>
      </c>
      <c r="R18" s="33">
        <f t="shared" si="1"/>
        <v>0</v>
      </c>
      <c r="S18" s="42"/>
      <c r="T18" s="66" t="s">
        <v>91</v>
      </c>
      <c r="U18" s="29"/>
    </row>
    <row r="19" spans="1:22" s="9" customFormat="1" ht="77.25" customHeight="1" x14ac:dyDescent="0.25">
      <c r="A19" s="32" t="s">
        <v>2</v>
      </c>
      <c r="B19" s="69" t="s">
        <v>89</v>
      </c>
      <c r="C19" s="41" t="s">
        <v>63</v>
      </c>
      <c r="D19" s="31"/>
      <c r="E19" s="31"/>
      <c r="F19" s="31"/>
      <c r="G19" s="31">
        <v>2020</v>
      </c>
      <c r="H19" s="31"/>
      <c r="I19" s="33">
        <f>I21+I23</f>
        <v>770662.44699999993</v>
      </c>
      <c r="J19" s="33">
        <f t="shared" ref="J19:R19" si="2">J21</f>
        <v>0</v>
      </c>
      <c r="K19" s="33">
        <f t="shared" si="2"/>
        <v>0</v>
      </c>
      <c r="L19" s="33">
        <f t="shared" si="2"/>
        <v>0</v>
      </c>
      <c r="M19" s="33">
        <f t="shared" si="2"/>
        <v>0</v>
      </c>
      <c r="N19" s="33">
        <f t="shared" si="2"/>
        <v>0</v>
      </c>
      <c r="O19" s="33">
        <f t="shared" si="2"/>
        <v>0</v>
      </c>
      <c r="P19" s="33">
        <f t="shared" si="2"/>
        <v>0</v>
      </c>
      <c r="Q19" s="33">
        <f t="shared" si="2"/>
        <v>0</v>
      </c>
      <c r="R19" s="33">
        <f t="shared" si="2"/>
        <v>0</v>
      </c>
      <c r="S19" s="43"/>
      <c r="T19" s="67"/>
      <c r="U19" s="29"/>
    </row>
    <row r="20" spans="1:22" s="9" customFormat="1" ht="39.75" customHeight="1" x14ac:dyDescent="0.25">
      <c r="A20" s="44" t="s">
        <v>32</v>
      </c>
      <c r="B20" s="69"/>
      <c r="C20" s="45" t="s">
        <v>64</v>
      </c>
      <c r="D20" s="61"/>
      <c r="E20" s="31"/>
      <c r="F20" s="31"/>
      <c r="G20" s="31"/>
      <c r="H20" s="31"/>
      <c r="I20" s="33">
        <f>I21</f>
        <v>385331.22399999999</v>
      </c>
      <c r="J20" s="33">
        <f t="shared" ref="J20:R21" si="3">J21</f>
        <v>0</v>
      </c>
      <c r="K20" s="33">
        <f t="shared" si="3"/>
        <v>0</v>
      </c>
      <c r="L20" s="33">
        <f t="shared" si="3"/>
        <v>0</v>
      </c>
      <c r="M20" s="33">
        <f t="shared" si="3"/>
        <v>0</v>
      </c>
      <c r="N20" s="33">
        <f t="shared" si="3"/>
        <v>0</v>
      </c>
      <c r="O20" s="33">
        <f t="shared" si="3"/>
        <v>0</v>
      </c>
      <c r="P20" s="33">
        <f t="shared" si="3"/>
        <v>0</v>
      </c>
      <c r="Q20" s="33">
        <f t="shared" si="3"/>
        <v>0</v>
      </c>
      <c r="R20" s="33">
        <f t="shared" si="3"/>
        <v>0</v>
      </c>
      <c r="S20" s="43"/>
      <c r="T20" s="67"/>
      <c r="U20" s="29"/>
    </row>
    <row r="21" spans="1:22" s="9" customFormat="1" ht="81" customHeight="1" x14ac:dyDescent="0.25">
      <c r="A21" s="46">
        <v>1</v>
      </c>
      <c r="B21" s="69"/>
      <c r="C21" s="47" t="s">
        <v>65</v>
      </c>
      <c r="D21" s="48" t="s">
        <v>3</v>
      </c>
      <c r="E21" s="46">
        <v>1</v>
      </c>
      <c r="F21" s="46">
        <v>0</v>
      </c>
      <c r="G21" s="46">
        <v>2020</v>
      </c>
      <c r="H21" s="72"/>
      <c r="I21" s="49">
        <f>I22</f>
        <v>385331.22399999999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49">
        <f t="shared" si="3"/>
        <v>0</v>
      </c>
      <c r="O21" s="49">
        <f t="shared" si="3"/>
        <v>0</v>
      </c>
      <c r="P21" s="49">
        <f t="shared" si="3"/>
        <v>0</v>
      </c>
      <c r="Q21" s="49">
        <f t="shared" si="3"/>
        <v>0</v>
      </c>
      <c r="R21" s="49">
        <f t="shared" si="3"/>
        <v>0</v>
      </c>
      <c r="S21" s="50"/>
      <c r="T21" s="67"/>
      <c r="U21" s="29">
        <f>I21/I17</f>
        <v>0.14826015934018497</v>
      </c>
    </row>
    <row r="22" spans="1:22" s="9" customFormat="1" ht="75.75" customHeight="1" x14ac:dyDescent="0.25">
      <c r="A22" s="46" t="s">
        <v>5</v>
      </c>
      <c r="B22" s="69"/>
      <c r="C22" s="47" t="s">
        <v>65</v>
      </c>
      <c r="D22" s="48" t="s">
        <v>3</v>
      </c>
      <c r="E22" s="46">
        <v>1</v>
      </c>
      <c r="F22" s="46">
        <v>0</v>
      </c>
      <c r="G22" s="46">
        <v>2020</v>
      </c>
      <c r="H22" s="72"/>
      <c r="I22" s="49">
        <v>385331.22399999999</v>
      </c>
      <c r="J22" s="49">
        <v>0</v>
      </c>
      <c r="K22" s="49">
        <v>0</v>
      </c>
      <c r="L22" s="49"/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50"/>
      <c r="T22" s="67"/>
      <c r="U22" s="29"/>
    </row>
    <row r="23" spans="1:22" s="18" customFormat="1" ht="39" customHeight="1" x14ac:dyDescent="0.2">
      <c r="A23" s="31" t="s">
        <v>33</v>
      </c>
      <c r="B23" s="69"/>
      <c r="C23" s="45" t="s">
        <v>66</v>
      </c>
      <c r="D23" s="51"/>
      <c r="E23" s="31">
        <v>1</v>
      </c>
      <c r="F23" s="46">
        <v>0</v>
      </c>
      <c r="G23" s="31">
        <v>2020</v>
      </c>
      <c r="H23" s="72"/>
      <c r="I23" s="33">
        <f>I24</f>
        <v>385331.223</v>
      </c>
      <c r="J23" s="33">
        <f t="shared" ref="J23:R24" si="4">J24</f>
        <v>0</v>
      </c>
      <c r="K23" s="33">
        <f t="shared" si="4"/>
        <v>0</v>
      </c>
      <c r="L23" s="33">
        <f t="shared" si="4"/>
        <v>0</v>
      </c>
      <c r="M23" s="33">
        <f t="shared" si="4"/>
        <v>0</v>
      </c>
      <c r="N23" s="33">
        <f t="shared" si="4"/>
        <v>0</v>
      </c>
      <c r="O23" s="33">
        <f t="shared" si="4"/>
        <v>0</v>
      </c>
      <c r="P23" s="33">
        <f t="shared" si="4"/>
        <v>0</v>
      </c>
      <c r="Q23" s="33">
        <f t="shared" si="4"/>
        <v>0</v>
      </c>
      <c r="R23" s="33">
        <f t="shared" si="4"/>
        <v>0</v>
      </c>
      <c r="S23" s="42"/>
      <c r="T23" s="67"/>
      <c r="U23" s="30"/>
    </row>
    <row r="24" spans="1:22" s="9" customFormat="1" ht="86.25" customHeight="1" x14ac:dyDescent="0.25">
      <c r="A24" s="46" t="s">
        <v>4</v>
      </c>
      <c r="B24" s="69"/>
      <c r="C24" s="47" t="s">
        <v>65</v>
      </c>
      <c r="D24" s="48"/>
      <c r="E24" s="46">
        <v>1</v>
      </c>
      <c r="F24" s="46">
        <v>0</v>
      </c>
      <c r="G24" s="46">
        <v>2020</v>
      </c>
      <c r="H24" s="72"/>
      <c r="I24" s="49">
        <f>I25</f>
        <v>385331.223</v>
      </c>
      <c r="J24" s="49">
        <f t="shared" si="4"/>
        <v>0</v>
      </c>
      <c r="K24" s="49">
        <f t="shared" si="4"/>
        <v>0</v>
      </c>
      <c r="L24" s="49">
        <f t="shared" si="4"/>
        <v>0</v>
      </c>
      <c r="M24" s="49">
        <f t="shared" si="4"/>
        <v>0</v>
      </c>
      <c r="N24" s="49">
        <f t="shared" si="4"/>
        <v>0</v>
      </c>
      <c r="O24" s="49">
        <f t="shared" si="4"/>
        <v>0</v>
      </c>
      <c r="P24" s="49">
        <f t="shared" si="4"/>
        <v>0</v>
      </c>
      <c r="Q24" s="49">
        <f t="shared" si="4"/>
        <v>0</v>
      </c>
      <c r="R24" s="49">
        <f t="shared" si="4"/>
        <v>0</v>
      </c>
      <c r="S24" s="50"/>
      <c r="T24" s="67"/>
      <c r="U24" s="29"/>
    </row>
    <row r="25" spans="1:22" s="9" customFormat="1" ht="81" customHeight="1" x14ac:dyDescent="0.25">
      <c r="A25" s="46" t="s">
        <v>5</v>
      </c>
      <c r="B25" s="69"/>
      <c r="C25" s="47" t="s">
        <v>65</v>
      </c>
      <c r="D25" s="48" t="s">
        <v>3</v>
      </c>
      <c r="E25" s="46">
        <v>1</v>
      </c>
      <c r="F25" s="46">
        <v>0</v>
      </c>
      <c r="G25" s="46">
        <v>2020</v>
      </c>
      <c r="H25" s="72"/>
      <c r="I25" s="52">
        <v>385331.223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50"/>
      <c r="T25" s="67"/>
      <c r="U25" s="29"/>
    </row>
    <row r="26" spans="1:22" s="9" customFormat="1" ht="44.25" customHeight="1" x14ac:dyDescent="0.25">
      <c r="A26" s="32" t="s">
        <v>6</v>
      </c>
      <c r="B26" s="69"/>
      <c r="C26" s="45" t="s">
        <v>67</v>
      </c>
      <c r="D26" s="31"/>
      <c r="E26" s="46">
        <v>1</v>
      </c>
      <c r="F26" s="46">
        <v>0</v>
      </c>
      <c r="G26" s="46">
        <v>2020</v>
      </c>
      <c r="H26" s="72"/>
      <c r="I26" s="33">
        <f>I27</f>
        <v>303600</v>
      </c>
      <c r="J26" s="33">
        <f t="shared" ref="J26:R28" si="5">J27</f>
        <v>0</v>
      </c>
      <c r="K26" s="33">
        <f t="shared" si="5"/>
        <v>0</v>
      </c>
      <c r="L26" s="33">
        <f t="shared" si="5"/>
        <v>0</v>
      </c>
      <c r="M26" s="33">
        <f t="shared" si="5"/>
        <v>0</v>
      </c>
      <c r="N26" s="33">
        <f t="shared" si="5"/>
        <v>0</v>
      </c>
      <c r="O26" s="33">
        <f t="shared" si="5"/>
        <v>0</v>
      </c>
      <c r="P26" s="33">
        <f t="shared" si="5"/>
        <v>0</v>
      </c>
      <c r="Q26" s="33">
        <f t="shared" si="5"/>
        <v>0</v>
      </c>
      <c r="R26" s="33">
        <f t="shared" si="5"/>
        <v>0.29595432030001212</v>
      </c>
      <c r="S26" s="31"/>
      <c r="T26" s="67"/>
      <c r="U26" s="29"/>
    </row>
    <row r="27" spans="1:22" s="9" customFormat="1" ht="33.75" customHeight="1" x14ac:dyDescent="0.25">
      <c r="A27" s="32" t="s">
        <v>7</v>
      </c>
      <c r="B27" s="70"/>
      <c r="C27" s="45" t="s">
        <v>68</v>
      </c>
      <c r="D27" s="31"/>
      <c r="E27" s="46">
        <v>1</v>
      </c>
      <c r="F27" s="46">
        <v>0</v>
      </c>
      <c r="G27" s="46">
        <v>2020</v>
      </c>
      <c r="H27" s="72"/>
      <c r="I27" s="33">
        <f>I28</f>
        <v>303600</v>
      </c>
      <c r="J27" s="33">
        <f t="shared" si="5"/>
        <v>0</v>
      </c>
      <c r="K27" s="33">
        <f t="shared" si="5"/>
        <v>0</v>
      </c>
      <c r="L27" s="33">
        <f t="shared" si="5"/>
        <v>0</v>
      </c>
      <c r="M27" s="33">
        <f t="shared" si="5"/>
        <v>0</v>
      </c>
      <c r="N27" s="33">
        <f t="shared" si="5"/>
        <v>0</v>
      </c>
      <c r="O27" s="33">
        <f t="shared" si="5"/>
        <v>0</v>
      </c>
      <c r="P27" s="33">
        <f t="shared" si="5"/>
        <v>0</v>
      </c>
      <c r="Q27" s="33">
        <f t="shared" si="5"/>
        <v>0</v>
      </c>
      <c r="R27" s="33">
        <f t="shared" si="5"/>
        <v>0.29595432030001212</v>
      </c>
      <c r="S27" s="31"/>
      <c r="T27" s="67"/>
      <c r="U27" s="29"/>
    </row>
    <row r="28" spans="1:22" s="9" customFormat="1" ht="36.75" customHeight="1" x14ac:dyDescent="0.25">
      <c r="A28" s="46" t="s">
        <v>4</v>
      </c>
      <c r="B28" s="70"/>
      <c r="C28" s="47" t="s">
        <v>69</v>
      </c>
      <c r="D28" s="46"/>
      <c r="E28" s="46">
        <v>1</v>
      </c>
      <c r="F28" s="46">
        <v>0</v>
      </c>
      <c r="G28" s="46">
        <v>2020</v>
      </c>
      <c r="H28" s="72"/>
      <c r="I28" s="49">
        <f>I29</f>
        <v>303600</v>
      </c>
      <c r="J28" s="49">
        <f t="shared" si="5"/>
        <v>0</v>
      </c>
      <c r="K28" s="49">
        <f t="shared" si="5"/>
        <v>0</v>
      </c>
      <c r="L28" s="49">
        <f t="shared" si="5"/>
        <v>0</v>
      </c>
      <c r="M28" s="49">
        <f t="shared" si="5"/>
        <v>0</v>
      </c>
      <c r="N28" s="49">
        <f t="shared" si="5"/>
        <v>0</v>
      </c>
      <c r="O28" s="49">
        <f t="shared" si="5"/>
        <v>0</v>
      </c>
      <c r="P28" s="49">
        <f t="shared" si="5"/>
        <v>0</v>
      </c>
      <c r="Q28" s="49">
        <f t="shared" si="5"/>
        <v>0</v>
      </c>
      <c r="R28" s="49">
        <f t="shared" si="5"/>
        <v>0.29595432030001212</v>
      </c>
      <c r="S28" s="46"/>
      <c r="T28" s="68"/>
      <c r="U28" s="29"/>
    </row>
    <row r="29" spans="1:22" s="9" customFormat="1" ht="41.25" customHeight="1" x14ac:dyDescent="0.25">
      <c r="A29" s="46" t="s">
        <v>5</v>
      </c>
      <c r="B29" s="70"/>
      <c r="C29" s="47" t="s">
        <v>70</v>
      </c>
      <c r="D29" s="46" t="s">
        <v>3</v>
      </c>
      <c r="E29" s="46">
        <v>1</v>
      </c>
      <c r="F29" s="46">
        <v>0</v>
      </c>
      <c r="G29" s="46">
        <v>2020</v>
      </c>
      <c r="H29" s="72"/>
      <c r="I29" s="52">
        <v>303600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f>U29*TDSheet!F19</f>
        <v>0.29595432030001212</v>
      </c>
      <c r="S29" s="46"/>
      <c r="T29" s="73" t="s">
        <v>92</v>
      </c>
      <c r="U29" s="29">
        <f>I29/I17</f>
        <v>0.11681322865151503</v>
      </c>
      <c r="V29" s="13"/>
    </row>
    <row r="30" spans="1:22" s="18" customFormat="1" ht="41.25" customHeight="1" x14ac:dyDescent="0.2">
      <c r="A30" s="32" t="s">
        <v>9</v>
      </c>
      <c r="B30" s="69" t="s">
        <v>89</v>
      </c>
      <c r="C30" s="45" t="s">
        <v>71</v>
      </c>
      <c r="D30" s="31"/>
      <c r="E30" s="31"/>
      <c r="F30" s="46">
        <v>0</v>
      </c>
      <c r="G30" s="31">
        <v>2020</v>
      </c>
      <c r="H30" s="72"/>
      <c r="I30" s="33">
        <f>I31+I34+I37</f>
        <v>1148400</v>
      </c>
      <c r="J30" s="33">
        <f t="shared" ref="J30:R30" si="6">J31+J34+J37</f>
        <v>0</v>
      </c>
      <c r="K30" s="33">
        <f t="shared" si="6"/>
        <v>0</v>
      </c>
      <c r="L30" s="33">
        <f t="shared" si="6"/>
        <v>0</v>
      </c>
      <c r="M30" s="33">
        <f t="shared" si="6"/>
        <v>0</v>
      </c>
      <c r="N30" s="33">
        <f t="shared" si="6"/>
        <v>0</v>
      </c>
      <c r="O30" s="33">
        <f t="shared" si="6"/>
        <v>0</v>
      </c>
      <c r="P30" s="33">
        <f t="shared" si="6"/>
        <v>0</v>
      </c>
      <c r="Q30" s="33">
        <f t="shared" si="6"/>
        <v>0</v>
      </c>
      <c r="R30" s="33">
        <f t="shared" si="6"/>
        <v>0</v>
      </c>
      <c r="S30" s="31"/>
      <c r="T30" s="67"/>
      <c r="U30" s="30"/>
    </row>
    <row r="31" spans="1:22" s="18" customFormat="1" ht="36.75" customHeight="1" x14ac:dyDescent="0.2">
      <c r="A31" s="31" t="s">
        <v>8</v>
      </c>
      <c r="B31" s="69"/>
      <c r="C31" s="45" t="s">
        <v>72</v>
      </c>
      <c r="D31" s="31"/>
      <c r="E31" s="31"/>
      <c r="F31" s="46">
        <v>0</v>
      </c>
      <c r="G31" s="31">
        <v>2020</v>
      </c>
      <c r="H31" s="72"/>
      <c r="I31" s="33">
        <f>I32</f>
        <v>382800</v>
      </c>
      <c r="J31" s="33">
        <f t="shared" ref="J31:R32" si="7">J32</f>
        <v>0</v>
      </c>
      <c r="K31" s="33">
        <f t="shared" si="7"/>
        <v>0</v>
      </c>
      <c r="L31" s="33">
        <f t="shared" si="7"/>
        <v>0</v>
      </c>
      <c r="M31" s="33">
        <f t="shared" si="7"/>
        <v>0</v>
      </c>
      <c r="N31" s="33">
        <f t="shared" si="7"/>
        <v>0</v>
      </c>
      <c r="O31" s="33">
        <f t="shared" si="7"/>
        <v>0</v>
      </c>
      <c r="P31" s="33">
        <f t="shared" si="7"/>
        <v>0</v>
      </c>
      <c r="Q31" s="33">
        <f t="shared" si="7"/>
        <v>0</v>
      </c>
      <c r="R31" s="33">
        <f t="shared" si="7"/>
        <v>0</v>
      </c>
      <c r="S31" s="31"/>
      <c r="T31" s="67"/>
      <c r="U31" s="30"/>
    </row>
    <row r="32" spans="1:22" s="9" customFormat="1" ht="48" customHeight="1" x14ac:dyDescent="0.25">
      <c r="A32" s="46">
        <v>1</v>
      </c>
      <c r="B32" s="69"/>
      <c r="C32" s="47" t="s">
        <v>73</v>
      </c>
      <c r="D32" s="46" t="s">
        <v>3</v>
      </c>
      <c r="E32" s="46">
        <v>1</v>
      </c>
      <c r="F32" s="46">
        <v>0</v>
      </c>
      <c r="G32" s="46">
        <v>2020</v>
      </c>
      <c r="H32" s="72"/>
      <c r="I32" s="49">
        <f>I33</f>
        <v>382800</v>
      </c>
      <c r="J32" s="49">
        <f t="shared" si="7"/>
        <v>0</v>
      </c>
      <c r="K32" s="49">
        <f t="shared" si="7"/>
        <v>0</v>
      </c>
      <c r="L32" s="49">
        <f t="shared" si="7"/>
        <v>0</v>
      </c>
      <c r="M32" s="49">
        <f t="shared" si="7"/>
        <v>0</v>
      </c>
      <c r="N32" s="49">
        <f t="shared" si="7"/>
        <v>0</v>
      </c>
      <c r="O32" s="49">
        <f t="shared" si="7"/>
        <v>0</v>
      </c>
      <c r="P32" s="49">
        <f t="shared" si="7"/>
        <v>0</v>
      </c>
      <c r="Q32" s="49">
        <f t="shared" si="7"/>
        <v>0</v>
      </c>
      <c r="R32" s="49">
        <f t="shared" si="7"/>
        <v>0</v>
      </c>
      <c r="S32" s="46"/>
      <c r="T32" s="67"/>
      <c r="U32" s="29">
        <f>I32/I17</f>
        <v>0.14728624482147548</v>
      </c>
    </row>
    <row r="33" spans="1:22" s="9" customFormat="1" ht="43.5" customHeight="1" x14ac:dyDescent="0.25">
      <c r="A33" s="46" t="s">
        <v>5</v>
      </c>
      <c r="B33" s="69"/>
      <c r="C33" s="47" t="s">
        <v>70</v>
      </c>
      <c r="D33" s="46"/>
      <c r="E33" s="46"/>
      <c r="F33" s="46">
        <v>0</v>
      </c>
      <c r="G33" s="31">
        <v>2020</v>
      </c>
      <c r="H33" s="72"/>
      <c r="I33" s="52">
        <v>382800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6"/>
      <c r="T33" s="67"/>
      <c r="U33" s="29"/>
    </row>
    <row r="34" spans="1:22" s="9" customFormat="1" ht="45.75" customHeight="1" x14ac:dyDescent="0.25">
      <c r="A34" s="32" t="s">
        <v>34</v>
      </c>
      <c r="B34" s="69"/>
      <c r="C34" s="45" t="s">
        <v>74</v>
      </c>
      <c r="D34" s="31"/>
      <c r="E34" s="31"/>
      <c r="F34" s="46">
        <v>0</v>
      </c>
      <c r="G34" s="31">
        <v>2020</v>
      </c>
      <c r="H34" s="72"/>
      <c r="I34" s="33">
        <f>I35</f>
        <v>382800</v>
      </c>
      <c r="J34" s="33">
        <f t="shared" ref="J34:R35" si="8">J35</f>
        <v>0</v>
      </c>
      <c r="K34" s="33">
        <f t="shared" si="8"/>
        <v>0</v>
      </c>
      <c r="L34" s="33">
        <f t="shared" si="8"/>
        <v>0</v>
      </c>
      <c r="M34" s="33">
        <f t="shared" si="8"/>
        <v>0</v>
      </c>
      <c r="N34" s="33">
        <f t="shared" si="8"/>
        <v>0</v>
      </c>
      <c r="O34" s="33">
        <f t="shared" si="8"/>
        <v>0</v>
      </c>
      <c r="P34" s="33">
        <f t="shared" si="8"/>
        <v>0</v>
      </c>
      <c r="Q34" s="33">
        <f t="shared" si="8"/>
        <v>0</v>
      </c>
      <c r="R34" s="33">
        <f t="shared" si="8"/>
        <v>0</v>
      </c>
      <c r="S34" s="31"/>
      <c r="T34" s="67"/>
      <c r="U34" s="29"/>
    </row>
    <row r="35" spans="1:22" s="9" customFormat="1" ht="25.5" customHeight="1" x14ac:dyDescent="0.25">
      <c r="A35" s="46" t="s">
        <v>4</v>
      </c>
      <c r="B35" s="69"/>
      <c r="C35" s="47" t="s">
        <v>75</v>
      </c>
      <c r="D35" s="46" t="s">
        <v>3</v>
      </c>
      <c r="E35" s="46">
        <v>1</v>
      </c>
      <c r="F35" s="46">
        <v>0</v>
      </c>
      <c r="G35" s="31">
        <v>2020</v>
      </c>
      <c r="H35" s="72"/>
      <c r="I35" s="49">
        <f>I36</f>
        <v>382800</v>
      </c>
      <c r="J35" s="49">
        <f t="shared" si="8"/>
        <v>0</v>
      </c>
      <c r="K35" s="49">
        <f t="shared" si="8"/>
        <v>0</v>
      </c>
      <c r="L35" s="49">
        <f t="shared" si="8"/>
        <v>0</v>
      </c>
      <c r="M35" s="49">
        <f t="shared" si="8"/>
        <v>0</v>
      </c>
      <c r="N35" s="49">
        <f t="shared" si="8"/>
        <v>0</v>
      </c>
      <c r="O35" s="49">
        <f t="shared" si="8"/>
        <v>0</v>
      </c>
      <c r="P35" s="49">
        <f t="shared" si="8"/>
        <v>0</v>
      </c>
      <c r="Q35" s="49">
        <f t="shared" si="8"/>
        <v>0</v>
      </c>
      <c r="R35" s="49">
        <f t="shared" si="8"/>
        <v>0</v>
      </c>
      <c r="S35" s="46"/>
      <c r="T35" s="67"/>
      <c r="U35" s="29">
        <f>I35/I17</f>
        <v>0.14728624482147548</v>
      </c>
    </row>
    <row r="36" spans="1:22" s="9" customFormat="1" ht="49.5" customHeight="1" x14ac:dyDescent="0.25">
      <c r="A36" s="46" t="s">
        <v>5</v>
      </c>
      <c r="B36" s="69"/>
      <c r="C36" s="47" t="s">
        <v>70</v>
      </c>
      <c r="D36" s="46"/>
      <c r="E36" s="46"/>
      <c r="F36" s="46">
        <v>0</v>
      </c>
      <c r="G36" s="46">
        <v>2020</v>
      </c>
      <c r="H36" s="72"/>
      <c r="I36" s="52">
        <v>382800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6"/>
      <c r="T36" s="67"/>
      <c r="U36" s="29"/>
      <c r="V36" s="13"/>
    </row>
    <row r="37" spans="1:22" s="18" customFormat="1" ht="42.75" customHeight="1" x14ac:dyDescent="0.2">
      <c r="A37" s="32" t="s">
        <v>35</v>
      </c>
      <c r="B37" s="69"/>
      <c r="C37" s="53" t="s">
        <v>76</v>
      </c>
      <c r="D37" s="31" t="s">
        <v>3</v>
      </c>
      <c r="E37" s="31">
        <v>1</v>
      </c>
      <c r="F37" s="46">
        <v>0</v>
      </c>
      <c r="G37" s="46">
        <v>2020</v>
      </c>
      <c r="H37" s="72"/>
      <c r="I37" s="54">
        <f>I38</f>
        <v>382800</v>
      </c>
      <c r="J37" s="54">
        <f t="shared" ref="J37:R38" si="9">J38</f>
        <v>0</v>
      </c>
      <c r="K37" s="54">
        <f t="shared" si="9"/>
        <v>0</v>
      </c>
      <c r="L37" s="54">
        <f t="shared" si="9"/>
        <v>0</v>
      </c>
      <c r="M37" s="54">
        <f t="shared" si="9"/>
        <v>0</v>
      </c>
      <c r="N37" s="54">
        <f t="shared" si="9"/>
        <v>0</v>
      </c>
      <c r="O37" s="54">
        <f t="shared" si="9"/>
        <v>0</v>
      </c>
      <c r="P37" s="54">
        <f t="shared" si="9"/>
        <v>0</v>
      </c>
      <c r="Q37" s="54">
        <f t="shared" si="9"/>
        <v>0</v>
      </c>
      <c r="R37" s="54">
        <f t="shared" si="9"/>
        <v>0</v>
      </c>
      <c r="S37" s="31"/>
      <c r="T37" s="67"/>
      <c r="U37" s="30">
        <f>I37/I17</f>
        <v>0.14728624482147548</v>
      </c>
    </row>
    <row r="38" spans="1:22" s="18" customFormat="1" ht="33" customHeight="1" x14ac:dyDescent="0.25">
      <c r="A38" s="31">
        <v>1</v>
      </c>
      <c r="B38" s="71"/>
      <c r="C38" s="55" t="s">
        <v>77</v>
      </c>
      <c r="D38" s="31"/>
      <c r="E38" s="31"/>
      <c r="F38" s="46">
        <v>0</v>
      </c>
      <c r="G38" s="46">
        <v>2020</v>
      </c>
      <c r="H38" s="72"/>
      <c r="I38" s="33">
        <f>I39</f>
        <v>382800</v>
      </c>
      <c r="J38" s="33">
        <f t="shared" si="9"/>
        <v>0</v>
      </c>
      <c r="K38" s="33">
        <f t="shared" si="9"/>
        <v>0</v>
      </c>
      <c r="L38" s="33">
        <f t="shared" si="9"/>
        <v>0</v>
      </c>
      <c r="M38" s="33">
        <f t="shared" si="9"/>
        <v>0</v>
      </c>
      <c r="N38" s="33">
        <f t="shared" si="9"/>
        <v>0</v>
      </c>
      <c r="O38" s="33">
        <f t="shared" si="9"/>
        <v>0</v>
      </c>
      <c r="P38" s="33">
        <f t="shared" si="9"/>
        <v>0</v>
      </c>
      <c r="Q38" s="33">
        <f t="shared" si="9"/>
        <v>0</v>
      </c>
      <c r="R38" s="33">
        <f t="shared" si="9"/>
        <v>0</v>
      </c>
      <c r="S38" s="31"/>
      <c r="T38" s="67"/>
      <c r="U38" s="29"/>
    </row>
    <row r="39" spans="1:22" s="9" customFormat="1" ht="53.25" customHeight="1" x14ac:dyDescent="0.25">
      <c r="A39" s="46" t="s">
        <v>5</v>
      </c>
      <c r="B39" s="71"/>
      <c r="C39" s="56" t="s">
        <v>70</v>
      </c>
      <c r="D39" s="46" t="s">
        <v>3</v>
      </c>
      <c r="E39" s="46">
        <v>1</v>
      </c>
      <c r="F39" s="46">
        <v>0</v>
      </c>
      <c r="G39" s="46">
        <v>2020</v>
      </c>
      <c r="H39" s="72"/>
      <c r="I39" s="52">
        <v>382800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6"/>
      <c r="T39" s="67"/>
      <c r="U39" s="29">
        <f>I39/I17</f>
        <v>0.14728624482147548</v>
      </c>
      <c r="V39" s="13"/>
    </row>
    <row r="40" spans="1:22" s="36" customFormat="1" ht="39" customHeight="1" x14ac:dyDescent="0.3">
      <c r="A40" s="31" t="s">
        <v>13</v>
      </c>
      <c r="B40" s="71"/>
      <c r="C40" s="41" t="s">
        <v>78</v>
      </c>
      <c r="D40" s="31"/>
      <c r="E40" s="31"/>
      <c r="F40" s="46">
        <v>0</v>
      </c>
      <c r="G40" s="46">
        <v>2020</v>
      </c>
      <c r="H40" s="72"/>
      <c r="I40" s="33">
        <f>I41</f>
        <v>376358.25900000002</v>
      </c>
      <c r="J40" s="33">
        <f t="shared" ref="J40:R40" si="10">J41</f>
        <v>0</v>
      </c>
      <c r="K40" s="33">
        <f t="shared" si="10"/>
        <v>0</v>
      </c>
      <c r="L40" s="33">
        <f t="shared" si="10"/>
        <v>0</v>
      </c>
      <c r="M40" s="33">
        <f t="shared" si="10"/>
        <v>0</v>
      </c>
      <c r="N40" s="33">
        <f t="shared" si="10"/>
        <v>0</v>
      </c>
      <c r="O40" s="33">
        <f t="shared" si="10"/>
        <v>0</v>
      </c>
      <c r="P40" s="33">
        <f t="shared" si="10"/>
        <v>0</v>
      </c>
      <c r="Q40" s="33">
        <f t="shared" si="10"/>
        <v>0</v>
      </c>
      <c r="R40" s="33">
        <f t="shared" si="10"/>
        <v>0</v>
      </c>
      <c r="S40" s="31"/>
      <c r="T40" s="67"/>
      <c r="U40" s="34"/>
      <c r="V40" s="35"/>
    </row>
    <row r="41" spans="1:22" s="18" customFormat="1" ht="39" customHeight="1" x14ac:dyDescent="0.25">
      <c r="A41" s="31" t="s">
        <v>36</v>
      </c>
      <c r="B41" s="57"/>
      <c r="C41" s="41" t="s">
        <v>79</v>
      </c>
      <c r="D41" s="31"/>
      <c r="E41" s="31"/>
      <c r="F41" s="46">
        <v>0</v>
      </c>
      <c r="G41" s="46">
        <v>2020</v>
      </c>
      <c r="H41" s="31"/>
      <c r="I41" s="33">
        <f>I42+I44+I46+I50</f>
        <v>376358.25900000002</v>
      </c>
      <c r="J41" s="33">
        <f t="shared" ref="J41:R41" si="11">J42+J44+J46+J50</f>
        <v>0</v>
      </c>
      <c r="K41" s="33">
        <f t="shared" si="11"/>
        <v>0</v>
      </c>
      <c r="L41" s="33">
        <f t="shared" si="11"/>
        <v>0</v>
      </c>
      <c r="M41" s="33">
        <f t="shared" si="11"/>
        <v>0</v>
      </c>
      <c r="N41" s="33">
        <f t="shared" si="11"/>
        <v>0</v>
      </c>
      <c r="O41" s="33">
        <f t="shared" si="11"/>
        <v>0</v>
      </c>
      <c r="P41" s="33">
        <f t="shared" si="11"/>
        <v>0</v>
      </c>
      <c r="Q41" s="33">
        <f t="shared" si="11"/>
        <v>0</v>
      </c>
      <c r="R41" s="33">
        <f t="shared" si="11"/>
        <v>0</v>
      </c>
      <c r="S41" s="31"/>
      <c r="T41" s="67"/>
      <c r="U41" s="29"/>
      <c r="V41" s="19"/>
    </row>
    <row r="42" spans="1:22" s="9" customFormat="1" ht="43.5" customHeight="1" x14ac:dyDescent="0.25">
      <c r="A42" s="58">
        <v>1</v>
      </c>
      <c r="B42" s="59"/>
      <c r="C42" s="56" t="s">
        <v>80</v>
      </c>
      <c r="D42" s="46" t="s">
        <v>3</v>
      </c>
      <c r="E42" s="46">
        <v>1</v>
      </c>
      <c r="F42" s="46">
        <v>0</v>
      </c>
      <c r="G42" s="46">
        <v>2020</v>
      </c>
      <c r="H42" s="31"/>
      <c r="I42" s="49">
        <f>I43</f>
        <v>121920.853</v>
      </c>
      <c r="J42" s="49">
        <f t="shared" ref="J42:R42" si="12">J43</f>
        <v>0</v>
      </c>
      <c r="K42" s="49">
        <f t="shared" si="12"/>
        <v>0</v>
      </c>
      <c r="L42" s="49">
        <f t="shared" si="12"/>
        <v>0</v>
      </c>
      <c r="M42" s="49">
        <f t="shared" si="12"/>
        <v>0</v>
      </c>
      <c r="N42" s="49">
        <f t="shared" si="12"/>
        <v>0</v>
      </c>
      <c r="O42" s="49">
        <f t="shared" si="12"/>
        <v>0</v>
      </c>
      <c r="P42" s="49">
        <f t="shared" si="12"/>
        <v>0</v>
      </c>
      <c r="Q42" s="49">
        <f t="shared" si="12"/>
        <v>0</v>
      </c>
      <c r="R42" s="49">
        <f t="shared" si="12"/>
        <v>0</v>
      </c>
      <c r="S42" s="46"/>
      <c r="T42" s="67"/>
      <c r="U42" s="29">
        <f>I42/I17</f>
        <v>4.6910304607630939E-2</v>
      </c>
      <c r="V42" s="13"/>
    </row>
    <row r="43" spans="1:22" s="9" customFormat="1" ht="45" customHeight="1" x14ac:dyDescent="0.25">
      <c r="A43" s="58" t="s">
        <v>5</v>
      </c>
      <c r="B43" s="69" t="s">
        <v>90</v>
      </c>
      <c r="C43" s="56" t="s">
        <v>81</v>
      </c>
      <c r="D43" s="46" t="s">
        <v>3</v>
      </c>
      <c r="E43" s="60">
        <v>1</v>
      </c>
      <c r="F43" s="46">
        <v>0</v>
      </c>
      <c r="G43" s="46">
        <v>2020</v>
      </c>
      <c r="H43" s="31"/>
      <c r="I43" s="52">
        <v>121920.853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6"/>
      <c r="T43" s="67"/>
      <c r="U43" s="29">
        <f>I43/I17</f>
        <v>4.6910304607630939E-2</v>
      </c>
      <c r="V43" s="13"/>
    </row>
    <row r="44" spans="1:22" s="9" customFormat="1" ht="45.75" customHeight="1" x14ac:dyDescent="0.25">
      <c r="A44" s="60">
        <v>2</v>
      </c>
      <c r="B44" s="69"/>
      <c r="C44" s="56" t="s">
        <v>82</v>
      </c>
      <c r="D44" s="46" t="s">
        <v>3</v>
      </c>
      <c r="E44" s="60"/>
      <c r="F44" s="46">
        <v>0</v>
      </c>
      <c r="G44" s="46">
        <v>2020</v>
      </c>
      <c r="H44" s="31"/>
      <c r="I44" s="49">
        <f>I45</f>
        <v>121920.853</v>
      </c>
      <c r="J44" s="49">
        <f t="shared" ref="J44:R44" si="13">J45</f>
        <v>0</v>
      </c>
      <c r="K44" s="49">
        <f t="shared" si="13"/>
        <v>0</v>
      </c>
      <c r="L44" s="49">
        <f t="shared" si="13"/>
        <v>0</v>
      </c>
      <c r="M44" s="49">
        <f t="shared" si="13"/>
        <v>0</v>
      </c>
      <c r="N44" s="49">
        <f t="shared" si="13"/>
        <v>0</v>
      </c>
      <c r="O44" s="49">
        <f t="shared" si="13"/>
        <v>0</v>
      </c>
      <c r="P44" s="49">
        <f t="shared" si="13"/>
        <v>0</v>
      </c>
      <c r="Q44" s="49">
        <f t="shared" si="13"/>
        <v>0</v>
      </c>
      <c r="R44" s="49">
        <f t="shared" si="13"/>
        <v>0</v>
      </c>
      <c r="S44" s="46"/>
      <c r="T44" s="67"/>
      <c r="U44" s="29">
        <f>I44/I17</f>
        <v>4.6910304607630939E-2</v>
      </c>
      <c r="V44" s="13"/>
    </row>
    <row r="45" spans="1:22" s="9" customFormat="1" ht="60.75" customHeight="1" x14ac:dyDescent="0.25">
      <c r="A45" s="58" t="s">
        <v>5</v>
      </c>
      <c r="B45" s="69"/>
      <c r="C45" s="56" t="s">
        <v>83</v>
      </c>
      <c r="D45" s="46" t="s">
        <v>3</v>
      </c>
      <c r="E45" s="60">
        <v>1</v>
      </c>
      <c r="F45" s="46">
        <v>0</v>
      </c>
      <c r="G45" s="46">
        <v>2020</v>
      </c>
      <c r="H45" s="31"/>
      <c r="I45" s="52">
        <v>121920.853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6"/>
      <c r="T45" s="67"/>
      <c r="U45" s="29">
        <f>I45/I17</f>
        <v>4.6910304607630939E-2</v>
      </c>
      <c r="V45" s="13"/>
    </row>
    <row r="46" spans="1:22" s="9" customFormat="1" ht="71.25" customHeight="1" x14ac:dyDescent="0.25">
      <c r="A46" s="60">
        <v>3</v>
      </c>
      <c r="B46" s="69"/>
      <c r="C46" s="56" t="s">
        <v>84</v>
      </c>
      <c r="D46" s="46" t="s">
        <v>3</v>
      </c>
      <c r="E46" s="60"/>
      <c r="F46" s="46">
        <v>0</v>
      </c>
      <c r="G46" s="46">
        <v>2020</v>
      </c>
      <c r="H46" s="31"/>
      <c r="I46" s="49">
        <f>I47+I48+I49</f>
        <v>1165.173</v>
      </c>
      <c r="J46" s="49">
        <f t="shared" ref="J46:R46" si="14">J47+J48+J49</f>
        <v>0</v>
      </c>
      <c r="K46" s="49">
        <f t="shared" si="14"/>
        <v>0</v>
      </c>
      <c r="L46" s="49">
        <f t="shared" si="14"/>
        <v>0</v>
      </c>
      <c r="M46" s="49">
        <f t="shared" si="14"/>
        <v>0</v>
      </c>
      <c r="N46" s="49">
        <f t="shared" si="14"/>
        <v>0</v>
      </c>
      <c r="O46" s="49">
        <f t="shared" si="14"/>
        <v>0</v>
      </c>
      <c r="P46" s="49">
        <f t="shared" si="14"/>
        <v>0</v>
      </c>
      <c r="Q46" s="49">
        <f t="shared" si="14"/>
        <v>0</v>
      </c>
      <c r="R46" s="49">
        <f t="shared" si="14"/>
        <v>0</v>
      </c>
      <c r="S46" s="46"/>
      <c r="T46" s="68"/>
      <c r="U46" s="29">
        <f>I46/I17</f>
        <v>4.48312319063148E-4</v>
      </c>
      <c r="V46" s="13"/>
    </row>
    <row r="47" spans="1:22" s="9" customFormat="1" ht="54" customHeight="1" x14ac:dyDescent="0.25">
      <c r="A47" s="60" t="s">
        <v>5</v>
      </c>
      <c r="B47" s="69"/>
      <c r="C47" s="56" t="s">
        <v>85</v>
      </c>
      <c r="D47" s="46" t="s">
        <v>3</v>
      </c>
      <c r="E47" s="60">
        <v>15</v>
      </c>
      <c r="F47" s="46">
        <v>0</v>
      </c>
      <c r="G47" s="46">
        <v>2020</v>
      </c>
      <c r="H47" s="31"/>
      <c r="I47" s="52">
        <v>254.46299999999999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6"/>
      <c r="T47" s="74" t="s">
        <v>93</v>
      </c>
      <c r="U47" s="29">
        <f>I47/I17</f>
        <v>9.7907261536068745E-5</v>
      </c>
      <c r="V47" s="13"/>
    </row>
    <row r="48" spans="1:22" s="9" customFormat="1" ht="50.25" customHeight="1" x14ac:dyDescent="0.25">
      <c r="A48" s="60" t="s">
        <v>11</v>
      </c>
      <c r="B48" s="69"/>
      <c r="C48" s="56" t="s">
        <v>86</v>
      </c>
      <c r="D48" s="46" t="s">
        <v>3</v>
      </c>
      <c r="E48" s="60">
        <v>2</v>
      </c>
      <c r="F48" s="46">
        <v>0</v>
      </c>
      <c r="G48" s="46">
        <v>2020</v>
      </c>
      <c r="H48" s="31"/>
      <c r="I48" s="52">
        <v>62.5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6"/>
      <c r="T48" s="75"/>
      <c r="U48" s="29">
        <f>I48/I17</f>
        <v>2.4047519073516763E-5</v>
      </c>
      <c r="V48" s="13"/>
    </row>
    <row r="49" spans="1:22" s="9" customFormat="1" ht="54.75" customHeight="1" x14ac:dyDescent="0.25">
      <c r="A49" s="60" t="s">
        <v>12</v>
      </c>
      <c r="B49" s="69"/>
      <c r="C49" s="56" t="s">
        <v>87</v>
      </c>
      <c r="D49" s="46" t="s">
        <v>3</v>
      </c>
      <c r="E49" s="60">
        <v>10</v>
      </c>
      <c r="F49" s="46">
        <v>0</v>
      </c>
      <c r="G49" s="46">
        <v>2020</v>
      </c>
      <c r="H49" s="31"/>
      <c r="I49" s="52">
        <v>848.21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6"/>
      <c r="T49" s="75"/>
      <c r="U49" s="29">
        <f>I49/I17</f>
        <v>3.2635753845356249E-4</v>
      </c>
      <c r="V49" s="13"/>
    </row>
    <row r="50" spans="1:22" s="9" customFormat="1" ht="84.75" customHeight="1" x14ac:dyDescent="0.25">
      <c r="A50" s="60">
        <v>4</v>
      </c>
      <c r="B50" s="69"/>
      <c r="C50" s="56" t="s">
        <v>88</v>
      </c>
      <c r="D50" s="46" t="s">
        <v>3</v>
      </c>
      <c r="E50" s="60"/>
      <c r="F50" s="46">
        <v>0</v>
      </c>
      <c r="G50" s="46">
        <v>2020</v>
      </c>
      <c r="H50" s="31"/>
      <c r="I50" s="49">
        <f>I51</f>
        <v>131351.38</v>
      </c>
      <c r="J50" s="49">
        <f t="shared" ref="J50:R50" si="15">J51</f>
        <v>0</v>
      </c>
      <c r="K50" s="49">
        <f t="shared" si="15"/>
        <v>0</v>
      </c>
      <c r="L50" s="49">
        <f t="shared" si="15"/>
        <v>0</v>
      </c>
      <c r="M50" s="49">
        <f t="shared" si="15"/>
        <v>0</v>
      </c>
      <c r="N50" s="49">
        <f t="shared" si="15"/>
        <v>0</v>
      </c>
      <c r="O50" s="49">
        <f t="shared" si="15"/>
        <v>0</v>
      </c>
      <c r="P50" s="49">
        <f t="shared" si="15"/>
        <v>0</v>
      </c>
      <c r="Q50" s="49">
        <f t="shared" si="15"/>
        <v>0</v>
      </c>
      <c r="R50" s="49">
        <f t="shared" si="15"/>
        <v>0</v>
      </c>
      <c r="S50" s="46"/>
      <c r="T50" s="75"/>
      <c r="U50" s="29">
        <f>I50/I17</f>
        <v>5.0538797054123973E-2</v>
      </c>
      <c r="V50" s="13"/>
    </row>
    <row r="51" spans="1:22" s="9" customFormat="1" ht="93.75" customHeight="1" x14ac:dyDescent="0.25">
      <c r="A51" s="60" t="s">
        <v>5</v>
      </c>
      <c r="B51" s="69"/>
      <c r="C51" s="56" t="s">
        <v>88</v>
      </c>
      <c r="D51" s="46" t="s">
        <v>3</v>
      </c>
      <c r="E51" s="60">
        <v>18</v>
      </c>
      <c r="F51" s="46">
        <v>0</v>
      </c>
      <c r="G51" s="46">
        <v>2020</v>
      </c>
      <c r="H51" s="31"/>
      <c r="I51" s="52">
        <v>131351.38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6"/>
      <c r="T51" s="75"/>
      <c r="U51" s="29">
        <f>I51/I17</f>
        <v>5.0538797054123973E-2</v>
      </c>
      <c r="V51" s="13"/>
    </row>
  </sheetData>
  <mergeCells count="30">
    <mergeCell ref="C13:C15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G13:G15"/>
    <mergeCell ref="B19:B29"/>
    <mergeCell ref="B30:B40"/>
    <mergeCell ref="B43:B51"/>
    <mergeCell ref="H21:H40"/>
    <mergeCell ref="T29:T46"/>
    <mergeCell ref="T47:T51"/>
    <mergeCell ref="D13:D15"/>
    <mergeCell ref="E13:F14"/>
    <mergeCell ref="T18:T28"/>
    <mergeCell ref="M13:N13"/>
    <mergeCell ref="O13:O15"/>
    <mergeCell ref="P13:P15"/>
    <mergeCell ref="T12:T15"/>
    <mergeCell ref="M12:P12"/>
  </mergeCells>
  <pageMargins left="0.23622047244094491" right="0.1574803149606299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"/>
  <sheetViews>
    <sheetView workbookViewId="0">
      <selection activeCell="F19" sqref="F19"/>
    </sheetView>
  </sheetViews>
  <sheetFormatPr defaultColWidth="9.140625" defaultRowHeight="11.25" x14ac:dyDescent="0.2"/>
  <cols>
    <col min="1" max="1" width="38.140625" style="21" customWidth="1"/>
    <col min="2" max="2" width="22.42578125" style="21" customWidth="1"/>
    <col min="3" max="3" width="21.28515625" style="21" customWidth="1"/>
    <col min="4" max="4" width="22.42578125" style="21" customWidth="1"/>
    <col min="5" max="5" width="18.140625" style="21" customWidth="1"/>
    <col min="6" max="6" width="22.42578125" style="21" customWidth="1"/>
    <col min="7" max="7" width="20.140625" style="21" customWidth="1"/>
    <col min="8" max="8" width="21.85546875" style="21" customWidth="1"/>
    <col min="9" max="9" width="19.85546875" style="21" customWidth="1"/>
    <col min="10" max="256" width="9.140625" style="21"/>
    <col min="257" max="257" width="38.140625" style="21" customWidth="1"/>
    <col min="258" max="258" width="22.42578125" style="21" customWidth="1"/>
    <col min="259" max="259" width="21.28515625" style="21" customWidth="1"/>
    <col min="260" max="260" width="22.42578125" style="21" customWidth="1"/>
    <col min="261" max="261" width="18.140625" style="21" customWidth="1"/>
    <col min="262" max="262" width="22.42578125" style="21" customWidth="1"/>
    <col min="263" max="263" width="20.140625" style="21" customWidth="1"/>
    <col min="264" max="264" width="21.85546875" style="21" customWidth="1"/>
    <col min="265" max="265" width="19.85546875" style="21" customWidth="1"/>
    <col min="266" max="512" width="9.140625" style="21"/>
    <col min="513" max="513" width="38.140625" style="21" customWidth="1"/>
    <col min="514" max="514" width="22.42578125" style="21" customWidth="1"/>
    <col min="515" max="515" width="21.28515625" style="21" customWidth="1"/>
    <col min="516" max="516" width="22.42578125" style="21" customWidth="1"/>
    <col min="517" max="517" width="18.140625" style="21" customWidth="1"/>
    <col min="518" max="518" width="22.42578125" style="21" customWidth="1"/>
    <col min="519" max="519" width="20.140625" style="21" customWidth="1"/>
    <col min="520" max="520" width="21.85546875" style="21" customWidth="1"/>
    <col min="521" max="521" width="19.85546875" style="21" customWidth="1"/>
    <col min="522" max="768" width="9.140625" style="21"/>
    <col min="769" max="769" width="38.140625" style="21" customWidth="1"/>
    <col min="770" max="770" width="22.42578125" style="21" customWidth="1"/>
    <col min="771" max="771" width="21.28515625" style="21" customWidth="1"/>
    <col min="772" max="772" width="22.42578125" style="21" customWidth="1"/>
    <col min="773" max="773" width="18.140625" style="21" customWidth="1"/>
    <col min="774" max="774" width="22.42578125" style="21" customWidth="1"/>
    <col min="775" max="775" width="20.140625" style="21" customWidth="1"/>
    <col min="776" max="776" width="21.85546875" style="21" customWidth="1"/>
    <col min="777" max="777" width="19.85546875" style="21" customWidth="1"/>
    <col min="778" max="1024" width="9.140625" style="21"/>
    <col min="1025" max="1025" width="38.140625" style="21" customWidth="1"/>
    <col min="1026" max="1026" width="22.42578125" style="21" customWidth="1"/>
    <col min="1027" max="1027" width="21.28515625" style="21" customWidth="1"/>
    <col min="1028" max="1028" width="22.42578125" style="21" customWidth="1"/>
    <col min="1029" max="1029" width="18.140625" style="21" customWidth="1"/>
    <col min="1030" max="1030" width="22.42578125" style="21" customWidth="1"/>
    <col min="1031" max="1031" width="20.140625" style="21" customWidth="1"/>
    <col min="1032" max="1032" width="21.85546875" style="21" customWidth="1"/>
    <col min="1033" max="1033" width="19.85546875" style="21" customWidth="1"/>
    <col min="1034" max="1280" width="9.140625" style="21"/>
    <col min="1281" max="1281" width="38.140625" style="21" customWidth="1"/>
    <col min="1282" max="1282" width="22.42578125" style="21" customWidth="1"/>
    <col min="1283" max="1283" width="21.28515625" style="21" customWidth="1"/>
    <col min="1284" max="1284" width="22.42578125" style="21" customWidth="1"/>
    <col min="1285" max="1285" width="18.140625" style="21" customWidth="1"/>
    <col min="1286" max="1286" width="22.42578125" style="21" customWidth="1"/>
    <col min="1287" max="1287" width="20.140625" style="21" customWidth="1"/>
    <col min="1288" max="1288" width="21.85546875" style="21" customWidth="1"/>
    <col min="1289" max="1289" width="19.85546875" style="21" customWidth="1"/>
    <col min="1290" max="1536" width="9.140625" style="21"/>
    <col min="1537" max="1537" width="38.140625" style="21" customWidth="1"/>
    <col min="1538" max="1538" width="22.42578125" style="21" customWidth="1"/>
    <col min="1539" max="1539" width="21.28515625" style="21" customWidth="1"/>
    <col min="1540" max="1540" width="22.42578125" style="21" customWidth="1"/>
    <col min="1541" max="1541" width="18.140625" style="21" customWidth="1"/>
    <col min="1542" max="1542" width="22.42578125" style="21" customWidth="1"/>
    <col min="1543" max="1543" width="20.140625" style="21" customWidth="1"/>
    <col min="1544" max="1544" width="21.85546875" style="21" customWidth="1"/>
    <col min="1545" max="1545" width="19.85546875" style="21" customWidth="1"/>
    <col min="1546" max="1792" width="9.140625" style="21"/>
    <col min="1793" max="1793" width="38.140625" style="21" customWidth="1"/>
    <col min="1794" max="1794" width="22.42578125" style="21" customWidth="1"/>
    <col min="1795" max="1795" width="21.28515625" style="21" customWidth="1"/>
    <col min="1796" max="1796" width="22.42578125" style="21" customWidth="1"/>
    <col min="1797" max="1797" width="18.140625" style="21" customWidth="1"/>
    <col min="1798" max="1798" width="22.42578125" style="21" customWidth="1"/>
    <col min="1799" max="1799" width="20.140625" style="21" customWidth="1"/>
    <col min="1800" max="1800" width="21.85546875" style="21" customWidth="1"/>
    <col min="1801" max="1801" width="19.85546875" style="21" customWidth="1"/>
    <col min="1802" max="2048" width="9.140625" style="21"/>
    <col min="2049" max="2049" width="38.140625" style="21" customWidth="1"/>
    <col min="2050" max="2050" width="22.42578125" style="21" customWidth="1"/>
    <col min="2051" max="2051" width="21.28515625" style="21" customWidth="1"/>
    <col min="2052" max="2052" width="22.42578125" style="21" customWidth="1"/>
    <col min="2053" max="2053" width="18.140625" style="21" customWidth="1"/>
    <col min="2054" max="2054" width="22.42578125" style="21" customWidth="1"/>
    <col min="2055" max="2055" width="20.140625" style="21" customWidth="1"/>
    <col min="2056" max="2056" width="21.85546875" style="21" customWidth="1"/>
    <col min="2057" max="2057" width="19.85546875" style="21" customWidth="1"/>
    <col min="2058" max="2304" width="9.140625" style="21"/>
    <col min="2305" max="2305" width="38.140625" style="21" customWidth="1"/>
    <col min="2306" max="2306" width="22.42578125" style="21" customWidth="1"/>
    <col min="2307" max="2307" width="21.28515625" style="21" customWidth="1"/>
    <col min="2308" max="2308" width="22.42578125" style="21" customWidth="1"/>
    <col min="2309" max="2309" width="18.140625" style="21" customWidth="1"/>
    <col min="2310" max="2310" width="22.42578125" style="21" customWidth="1"/>
    <col min="2311" max="2311" width="20.140625" style="21" customWidth="1"/>
    <col min="2312" max="2312" width="21.85546875" style="21" customWidth="1"/>
    <col min="2313" max="2313" width="19.85546875" style="21" customWidth="1"/>
    <col min="2314" max="2560" width="9.140625" style="21"/>
    <col min="2561" max="2561" width="38.140625" style="21" customWidth="1"/>
    <col min="2562" max="2562" width="22.42578125" style="21" customWidth="1"/>
    <col min="2563" max="2563" width="21.28515625" style="21" customWidth="1"/>
    <col min="2564" max="2564" width="22.42578125" style="21" customWidth="1"/>
    <col min="2565" max="2565" width="18.140625" style="21" customWidth="1"/>
    <col min="2566" max="2566" width="22.42578125" style="21" customWidth="1"/>
    <col min="2567" max="2567" width="20.140625" style="21" customWidth="1"/>
    <col min="2568" max="2568" width="21.85546875" style="21" customWidth="1"/>
    <col min="2569" max="2569" width="19.85546875" style="21" customWidth="1"/>
    <col min="2570" max="2816" width="9.140625" style="21"/>
    <col min="2817" max="2817" width="38.140625" style="21" customWidth="1"/>
    <col min="2818" max="2818" width="22.42578125" style="21" customWidth="1"/>
    <col min="2819" max="2819" width="21.28515625" style="21" customWidth="1"/>
    <col min="2820" max="2820" width="22.42578125" style="21" customWidth="1"/>
    <col min="2821" max="2821" width="18.140625" style="21" customWidth="1"/>
    <col min="2822" max="2822" width="22.42578125" style="21" customWidth="1"/>
    <col min="2823" max="2823" width="20.140625" style="21" customWidth="1"/>
    <col min="2824" max="2824" width="21.85546875" style="21" customWidth="1"/>
    <col min="2825" max="2825" width="19.85546875" style="21" customWidth="1"/>
    <col min="2826" max="3072" width="9.140625" style="21"/>
    <col min="3073" max="3073" width="38.140625" style="21" customWidth="1"/>
    <col min="3074" max="3074" width="22.42578125" style="21" customWidth="1"/>
    <col min="3075" max="3075" width="21.28515625" style="21" customWidth="1"/>
    <col min="3076" max="3076" width="22.42578125" style="21" customWidth="1"/>
    <col min="3077" max="3077" width="18.140625" style="21" customWidth="1"/>
    <col min="3078" max="3078" width="22.42578125" style="21" customWidth="1"/>
    <col min="3079" max="3079" width="20.140625" style="21" customWidth="1"/>
    <col min="3080" max="3080" width="21.85546875" style="21" customWidth="1"/>
    <col min="3081" max="3081" width="19.85546875" style="21" customWidth="1"/>
    <col min="3082" max="3328" width="9.140625" style="21"/>
    <col min="3329" max="3329" width="38.140625" style="21" customWidth="1"/>
    <col min="3330" max="3330" width="22.42578125" style="21" customWidth="1"/>
    <col min="3331" max="3331" width="21.28515625" style="21" customWidth="1"/>
    <col min="3332" max="3332" width="22.42578125" style="21" customWidth="1"/>
    <col min="3333" max="3333" width="18.140625" style="21" customWidth="1"/>
    <col min="3334" max="3334" width="22.42578125" style="21" customWidth="1"/>
    <col min="3335" max="3335" width="20.140625" style="21" customWidth="1"/>
    <col min="3336" max="3336" width="21.85546875" style="21" customWidth="1"/>
    <col min="3337" max="3337" width="19.85546875" style="21" customWidth="1"/>
    <col min="3338" max="3584" width="9.140625" style="21"/>
    <col min="3585" max="3585" width="38.140625" style="21" customWidth="1"/>
    <col min="3586" max="3586" width="22.42578125" style="21" customWidth="1"/>
    <col min="3587" max="3587" width="21.28515625" style="21" customWidth="1"/>
    <col min="3588" max="3588" width="22.42578125" style="21" customWidth="1"/>
    <col min="3589" max="3589" width="18.140625" style="21" customWidth="1"/>
    <col min="3590" max="3590" width="22.42578125" style="21" customWidth="1"/>
    <col min="3591" max="3591" width="20.140625" style="21" customWidth="1"/>
    <col min="3592" max="3592" width="21.85546875" style="21" customWidth="1"/>
    <col min="3593" max="3593" width="19.85546875" style="21" customWidth="1"/>
    <col min="3594" max="3840" width="9.140625" style="21"/>
    <col min="3841" max="3841" width="38.140625" style="21" customWidth="1"/>
    <col min="3842" max="3842" width="22.42578125" style="21" customWidth="1"/>
    <col min="3843" max="3843" width="21.28515625" style="21" customWidth="1"/>
    <col min="3844" max="3844" width="22.42578125" style="21" customWidth="1"/>
    <col min="3845" max="3845" width="18.140625" style="21" customWidth="1"/>
    <col min="3846" max="3846" width="22.42578125" style="21" customWidth="1"/>
    <col min="3847" max="3847" width="20.140625" style="21" customWidth="1"/>
    <col min="3848" max="3848" width="21.85546875" style="21" customWidth="1"/>
    <col min="3849" max="3849" width="19.85546875" style="21" customWidth="1"/>
    <col min="3850" max="4096" width="9.140625" style="21"/>
    <col min="4097" max="4097" width="38.140625" style="21" customWidth="1"/>
    <col min="4098" max="4098" width="22.42578125" style="21" customWidth="1"/>
    <col min="4099" max="4099" width="21.28515625" style="21" customWidth="1"/>
    <col min="4100" max="4100" width="22.42578125" style="21" customWidth="1"/>
    <col min="4101" max="4101" width="18.140625" style="21" customWidth="1"/>
    <col min="4102" max="4102" width="22.42578125" style="21" customWidth="1"/>
    <col min="4103" max="4103" width="20.140625" style="21" customWidth="1"/>
    <col min="4104" max="4104" width="21.85546875" style="21" customWidth="1"/>
    <col min="4105" max="4105" width="19.85546875" style="21" customWidth="1"/>
    <col min="4106" max="4352" width="9.140625" style="21"/>
    <col min="4353" max="4353" width="38.140625" style="21" customWidth="1"/>
    <col min="4354" max="4354" width="22.42578125" style="21" customWidth="1"/>
    <col min="4355" max="4355" width="21.28515625" style="21" customWidth="1"/>
    <col min="4356" max="4356" width="22.42578125" style="21" customWidth="1"/>
    <col min="4357" max="4357" width="18.140625" style="21" customWidth="1"/>
    <col min="4358" max="4358" width="22.42578125" style="21" customWidth="1"/>
    <col min="4359" max="4359" width="20.140625" style="21" customWidth="1"/>
    <col min="4360" max="4360" width="21.85546875" style="21" customWidth="1"/>
    <col min="4361" max="4361" width="19.85546875" style="21" customWidth="1"/>
    <col min="4362" max="4608" width="9.140625" style="21"/>
    <col min="4609" max="4609" width="38.140625" style="21" customWidth="1"/>
    <col min="4610" max="4610" width="22.42578125" style="21" customWidth="1"/>
    <col min="4611" max="4611" width="21.28515625" style="21" customWidth="1"/>
    <col min="4612" max="4612" width="22.42578125" style="21" customWidth="1"/>
    <col min="4613" max="4613" width="18.140625" style="21" customWidth="1"/>
    <col min="4614" max="4614" width="22.42578125" style="21" customWidth="1"/>
    <col min="4615" max="4615" width="20.140625" style="21" customWidth="1"/>
    <col min="4616" max="4616" width="21.85546875" style="21" customWidth="1"/>
    <col min="4617" max="4617" width="19.85546875" style="21" customWidth="1"/>
    <col min="4618" max="4864" width="9.140625" style="21"/>
    <col min="4865" max="4865" width="38.140625" style="21" customWidth="1"/>
    <col min="4866" max="4866" width="22.42578125" style="21" customWidth="1"/>
    <col min="4867" max="4867" width="21.28515625" style="21" customWidth="1"/>
    <col min="4868" max="4868" width="22.42578125" style="21" customWidth="1"/>
    <col min="4869" max="4869" width="18.140625" style="21" customWidth="1"/>
    <col min="4870" max="4870" width="22.42578125" style="21" customWidth="1"/>
    <col min="4871" max="4871" width="20.140625" style="21" customWidth="1"/>
    <col min="4872" max="4872" width="21.85546875" style="21" customWidth="1"/>
    <col min="4873" max="4873" width="19.85546875" style="21" customWidth="1"/>
    <col min="4874" max="5120" width="9.140625" style="21"/>
    <col min="5121" max="5121" width="38.140625" style="21" customWidth="1"/>
    <col min="5122" max="5122" width="22.42578125" style="21" customWidth="1"/>
    <col min="5123" max="5123" width="21.28515625" style="21" customWidth="1"/>
    <col min="5124" max="5124" width="22.42578125" style="21" customWidth="1"/>
    <col min="5125" max="5125" width="18.140625" style="21" customWidth="1"/>
    <col min="5126" max="5126" width="22.42578125" style="21" customWidth="1"/>
    <col min="5127" max="5127" width="20.140625" style="21" customWidth="1"/>
    <col min="5128" max="5128" width="21.85546875" style="21" customWidth="1"/>
    <col min="5129" max="5129" width="19.85546875" style="21" customWidth="1"/>
    <col min="5130" max="5376" width="9.140625" style="21"/>
    <col min="5377" max="5377" width="38.140625" style="21" customWidth="1"/>
    <col min="5378" max="5378" width="22.42578125" style="21" customWidth="1"/>
    <col min="5379" max="5379" width="21.28515625" style="21" customWidth="1"/>
    <col min="5380" max="5380" width="22.42578125" style="21" customWidth="1"/>
    <col min="5381" max="5381" width="18.140625" style="21" customWidth="1"/>
    <col min="5382" max="5382" width="22.42578125" style="21" customWidth="1"/>
    <col min="5383" max="5383" width="20.140625" style="21" customWidth="1"/>
    <col min="5384" max="5384" width="21.85546875" style="21" customWidth="1"/>
    <col min="5385" max="5385" width="19.85546875" style="21" customWidth="1"/>
    <col min="5386" max="5632" width="9.140625" style="21"/>
    <col min="5633" max="5633" width="38.140625" style="21" customWidth="1"/>
    <col min="5634" max="5634" width="22.42578125" style="21" customWidth="1"/>
    <col min="5635" max="5635" width="21.28515625" style="21" customWidth="1"/>
    <col min="5636" max="5636" width="22.42578125" style="21" customWidth="1"/>
    <col min="5637" max="5637" width="18.140625" style="21" customWidth="1"/>
    <col min="5638" max="5638" width="22.42578125" style="21" customWidth="1"/>
    <col min="5639" max="5639" width="20.140625" style="21" customWidth="1"/>
    <col min="5640" max="5640" width="21.85546875" style="21" customWidth="1"/>
    <col min="5641" max="5641" width="19.85546875" style="21" customWidth="1"/>
    <col min="5642" max="5888" width="9.140625" style="21"/>
    <col min="5889" max="5889" width="38.140625" style="21" customWidth="1"/>
    <col min="5890" max="5890" width="22.42578125" style="21" customWidth="1"/>
    <col min="5891" max="5891" width="21.28515625" style="21" customWidth="1"/>
    <col min="5892" max="5892" width="22.42578125" style="21" customWidth="1"/>
    <col min="5893" max="5893" width="18.140625" style="21" customWidth="1"/>
    <col min="5894" max="5894" width="22.42578125" style="21" customWidth="1"/>
    <col min="5895" max="5895" width="20.140625" style="21" customWidth="1"/>
    <col min="5896" max="5896" width="21.85546875" style="21" customWidth="1"/>
    <col min="5897" max="5897" width="19.85546875" style="21" customWidth="1"/>
    <col min="5898" max="6144" width="9.140625" style="21"/>
    <col min="6145" max="6145" width="38.140625" style="21" customWidth="1"/>
    <col min="6146" max="6146" width="22.42578125" style="21" customWidth="1"/>
    <col min="6147" max="6147" width="21.28515625" style="21" customWidth="1"/>
    <col min="6148" max="6148" width="22.42578125" style="21" customWidth="1"/>
    <col min="6149" max="6149" width="18.140625" style="21" customWidth="1"/>
    <col min="6150" max="6150" width="22.42578125" style="21" customWidth="1"/>
    <col min="6151" max="6151" width="20.140625" style="21" customWidth="1"/>
    <col min="6152" max="6152" width="21.85546875" style="21" customWidth="1"/>
    <col min="6153" max="6153" width="19.85546875" style="21" customWidth="1"/>
    <col min="6154" max="6400" width="9.140625" style="21"/>
    <col min="6401" max="6401" width="38.140625" style="21" customWidth="1"/>
    <col min="6402" max="6402" width="22.42578125" style="21" customWidth="1"/>
    <col min="6403" max="6403" width="21.28515625" style="21" customWidth="1"/>
    <col min="6404" max="6404" width="22.42578125" style="21" customWidth="1"/>
    <col min="6405" max="6405" width="18.140625" style="21" customWidth="1"/>
    <col min="6406" max="6406" width="22.42578125" style="21" customWidth="1"/>
    <col min="6407" max="6407" width="20.140625" style="21" customWidth="1"/>
    <col min="6408" max="6408" width="21.85546875" style="21" customWidth="1"/>
    <col min="6409" max="6409" width="19.85546875" style="21" customWidth="1"/>
    <col min="6410" max="6656" width="9.140625" style="21"/>
    <col min="6657" max="6657" width="38.140625" style="21" customWidth="1"/>
    <col min="6658" max="6658" width="22.42578125" style="21" customWidth="1"/>
    <col min="6659" max="6659" width="21.28515625" style="21" customWidth="1"/>
    <col min="6660" max="6660" width="22.42578125" style="21" customWidth="1"/>
    <col min="6661" max="6661" width="18.140625" style="21" customWidth="1"/>
    <col min="6662" max="6662" width="22.42578125" style="21" customWidth="1"/>
    <col min="6663" max="6663" width="20.140625" style="21" customWidth="1"/>
    <col min="6664" max="6664" width="21.85546875" style="21" customWidth="1"/>
    <col min="6665" max="6665" width="19.85546875" style="21" customWidth="1"/>
    <col min="6666" max="6912" width="9.140625" style="21"/>
    <col min="6913" max="6913" width="38.140625" style="21" customWidth="1"/>
    <col min="6914" max="6914" width="22.42578125" style="21" customWidth="1"/>
    <col min="6915" max="6915" width="21.28515625" style="21" customWidth="1"/>
    <col min="6916" max="6916" width="22.42578125" style="21" customWidth="1"/>
    <col min="6917" max="6917" width="18.140625" style="21" customWidth="1"/>
    <col min="6918" max="6918" width="22.42578125" style="21" customWidth="1"/>
    <col min="6919" max="6919" width="20.140625" style="21" customWidth="1"/>
    <col min="6920" max="6920" width="21.85546875" style="21" customWidth="1"/>
    <col min="6921" max="6921" width="19.85546875" style="21" customWidth="1"/>
    <col min="6922" max="7168" width="9.140625" style="21"/>
    <col min="7169" max="7169" width="38.140625" style="21" customWidth="1"/>
    <col min="7170" max="7170" width="22.42578125" style="21" customWidth="1"/>
    <col min="7171" max="7171" width="21.28515625" style="21" customWidth="1"/>
    <col min="7172" max="7172" width="22.42578125" style="21" customWidth="1"/>
    <col min="7173" max="7173" width="18.140625" style="21" customWidth="1"/>
    <col min="7174" max="7174" width="22.42578125" style="21" customWidth="1"/>
    <col min="7175" max="7175" width="20.140625" style="21" customWidth="1"/>
    <col min="7176" max="7176" width="21.85546875" style="21" customWidth="1"/>
    <col min="7177" max="7177" width="19.85546875" style="21" customWidth="1"/>
    <col min="7178" max="7424" width="9.140625" style="21"/>
    <col min="7425" max="7425" width="38.140625" style="21" customWidth="1"/>
    <col min="7426" max="7426" width="22.42578125" style="21" customWidth="1"/>
    <col min="7427" max="7427" width="21.28515625" style="21" customWidth="1"/>
    <col min="7428" max="7428" width="22.42578125" style="21" customWidth="1"/>
    <col min="7429" max="7429" width="18.140625" style="21" customWidth="1"/>
    <col min="7430" max="7430" width="22.42578125" style="21" customWidth="1"/>
    <col min="7431" max="7431" width="20.140625" style="21" customWidth="1"/>
    <col min="7432" max="7432" width="21.85546875" style="21" customWidth="1"/>
    <col min="7433" max="7433" width="19.85546875" style="21" customWidth="1"/>
    <col min="7434" max="7680" width="9.140625" style="21"/>
    <col min="7681" max="7681" width="38.140625" style="21" customWidth="1"/>
    <col min="7682" max="7682" width="22.42578125" style="21" customWidth="1"/>
    <col min="7683" max="7683" width="21.28515625" style="21" customWidth="1"/>
    <col min="7684" max="7684" width="22.42578125" style="21" customWidth="1"/>
    <col min="7685" max="7685" width="18.140625" style="21" customWidth="1"/>
    <col min="7686" max="7686" width="22.42578125" style="21" customWidth="1"/>
    <col min="7687" max="7687" width="20.140625" style="21" customWidth="1"/>
    <col min="7688" max="7688" width="21.85546875" style="21" customWidth="1"/>
    <col min="7689" max="7689" width="19.85546875" style="21" customWidth="1"/>
    <col min="7690" max="7936" width="9.140625" style="21"/>
    <col min="7937" max="7937" width="38.140625" style="21" customWidth="1"/>
    <col min="7938" max="7938" width="22.42578125" style="21" customWidth="1"/>
    <col min="7939" max="7939" width="21.28515625" style="21" customWidth="1"/>
    <col min="7940" max="7940" width="22.42578125" style="21" customWidth="1"/>
    <col min="7941" max="7941" width="18.140625" style="21" customWidth="1"/>
    <col min="7942" max="7942" width="22.42578125" style="21" customWidth="1"/>
    <col min="7943" max="7943" width="20.140625" style="21" customWidth="1"/>
    <col min="7944" max="7944" width="21.85546875" style="21" customWidth="1"/>
    <col min="7945" max="7945" width="19.85546875" style="21" customWidth="1"/>
    <col min="7946" max="8192" width="9.140625" style="21"/>
    <col min="8193" max="8193" width="38.140625" style="21" customWidth="1"/>
    <col min="8194" max="8194" width="22.42578125" style="21" customWidth="1"/>
    <col min="8195" max="8195" width="21.28515625" style="21" customWidth="1"/>
    <col min="8196" max="8196" width="22.42578125" style="21" customWidth="1"/>
    <col min="8197" max="8197" width="18.140625" style="21" customWidth="1"/>
    <col min="8198" max="8198" width="22.42578125" style="21" customWidth="1"/>
    <col min="8199" max="8199" width="20.140625" style="21" customWidth="1"/>
    <col min="8200" max="8200" width="21.85546875" style="21" customWidth="1"/>
    <col min="8201" max="8201" width="19.85546875" style="21" customWidth="1"/>
    <col min="8202" max="8448" width="9.140625" style="21"/>
    <col min="8449" max="8449" width="38.140625" style="21" customWidth="1"/>
    <col min="8450" max="8450" width="22.42578125" style="21" customWidth="1"/>
    <col min="8451" max="8451" width="21.28515625" style="21" customWidth="1"/>
    <col min="8452" max="8452" width="22.42578125" style="21" customWidth="1"/>
    <col min="8453" max="8453" width="18.140625" style="21" customWidth="1"/>
    <col min="8454" max="8454" width="22.42578125" style="21" customWidth="1"/>
    <col min="8455" max="8455" width="20.140625" style="21" customWidth="1"/>
    <col min="8456" max="8456" width="21.85546875" style="21" customWidth="1"/>
    <col min="8457" max="8457" width="19.85546875" style="21" customWidth="1"/>
    <col min="8458" max="8704" width="9.140625" style="21"/>
    <col min="8705" max="8705" width="38.140625" style="21" customWidth="1"/>
    <col min="8706" max="8706" width="22.42578125" style="21" customWidth="1"/>
    <col min="8707" max="8707" width="21.28515625" style="21" customWidth="1"/>
    <col min="8708" max="8708" width="22.42578125" style="21" customWidth="1"/>
    <col min="8709" max="8709" width="18.140625" style="21" customWidth="1"/>
    <col min="8710" max="8710" width="22.42578125" style="21" customWidth="1"/>
    <col min="8711" max="8711" width="20.140625" style="21" customWidth="1"/>
    <col min="8712" max="8712" width="21.85546875" style="21" customWidth="1"/>
    <col min="8713" max="8713" width="19.85546875" style="21" customWidth="1"/>
    <col min="8714" max="8960" width="9.140625" style="21"/>
    <col min="8961" max="8961" width="38.140625" style="21" customWidth="1"/>
    <col min="8962" max="8962" width="22.42578125" style="21" customWidth="1"/>
    <col min="8963" max="8963" width="21.28515625" style="21" customWidth="1"/>
    <col min="8964" max="8964" width="22.42578125" style="21" customWidth="1"/>
    <col min="8965" max="8965" width="18.140625" style="21" customWidth="1"/>
    <col min="8966" max="8966" width="22.42578125" style="21" customWidth="1"/>
    <col min="8967" max="8967" width="20.140625" style="21" customWidth="1"/>
    <col min="8968" max="8968" width="21.85546875" style="21" customWidth="1"/>
    <col min="8969" max="8969" width="19.85546875" style="21" customWidth="1"/>
    <col min="8970" max="9216" width="9.140625" style="21"/>
    <col min="9217" max="9217" width="38.140625" style="21" customWidth="1"/>
    <col min="9218" max="9218" width="22.42578125" style="21" customWidth="1"/>
    <col min="9219" max="9219" width="21.28515625" style="21" customWidth="1"/>
    <col min="9220" max="9220" width="22.42578125" style="21" customWidth="1"/>
    <col min="9221" max="9221" width="18.140625" style="21" customWidth="1"/>
    <col min="9222" max="9222" width="22.42578125" style="21" customWidth="1"/>
    <col min="9223" max="9223" width="20.140625" style="21" customWidth="1"/>
    <col min="9224" max="9224" width="21.85546875" style="21" customWidth="1"/>
    <col min="9225" max="9225" width="19.85546875" style="21" customWidth="1"/>
    <col min="9226" max="9472" width="9.140625" style="21"/>
    <col min="9473" max="9473" width="38.140625" style="21" customWidth="1"/>
    <col min="9474" max="9474" width="22.42578125" style="21" customWidth="1"/>
    <col min="9475" max="9475" width="21.28515625" style="21" customWidth="1"/>
    <col min="9476" max="9476" width="22.42578125" style="21" customWidth="1"/>
    <col min="9477" max="9477" width="18.140625" style="21" customWidth="1"/>
    <col min="9478" max="9478" width="22.42578125" style="21" customWidth="1"/>
    <col min="9479" max="9479" width="20.140625" style="21" customWidth="1"/>
    <col min="9480" max="9480" width="21.85546875" style="21" customWidth="1"/>
    <col min="9481" max="9481" width="19.85546875" style="21" customWidth="1"/>
    <col min="9482" max="9728" width="9.140625" style="21"/>
    <col min="9729" max="9729" width="38.140625" style="21" customWidth="1"/>
    <col min="9730" max="9730" width="22.42578125" style="21" customWidth="1"/>
    <col min="9731" max="9731" width="21.28515625" style="21" customWidth="1"/>
    <col min="9732" max="9732" width="22.42578125" style="21" customWidth="1"/>
    <col min="9733" max="9733" width="18.140625" style="21" customWidth="1"/>
    <col min="9734" max="9734" width="22.42578125" style="21" customWidth="1"/>
    <col min="9735" max="9735" width="20.140625" style="21" customWidth="1"/>
    <col min="9736" max="9736" width="21.85546875" style="21" customWidth="1"/>
    <col min="9737" max="9737" width="19.85546875" style="21" customWidth="1"/>
    <col min="9738" max="9984" width="9.140625" style="21"/>
    <col min="9985" max="9985" width="38.140625" style="21" customWidth="1"/>
    <col min="9986" max="9986" width="22.42578125" style="21" customWidth="1"/>
    <col min="9987" max="9987" width="21.28515625" style="21" customWidth="1"/>
    <col min="9988" max="9988" width="22.42578125" style="21" customWidth="1"/>
    <col min="9989" max="9989" width="18.140625" style="21" customWidth="1"/>
    <col min="9990" max="9990" width="22.42578125" style="21" customWidth="1"/>
    <col min="9991" max="9991" width="20.140625" style="21" customWidth="1"/>
    <col min="9992" max="9992" width="21.85546875" style="21" customWidth="1"/>
    <col min="9993" max="9993" width="19.85546875" style="21" customWidth="1"/>
    <col min="9994" max="10240" width="9.140625" style="21"/>
    <col min="10241" max="10241" width="38.140625" style="21" customWidth="1"/>
    <col min="10242" max="10242" width="22.42578125" style="21" customWidth="1"/>
    <col min="10243" max="10243" width="21.28515625" style="21" customWidth="1"/>
    <col min="10244" max="10244" width="22.42578125" style="21" customWidth="1"/>
    <col min="10245" max="10245" width="18.140625" style="21" customWidth="1"/>
    <col min="10246" max="10246" width="22.42578125" style="21" customWidth="1"/>
    <col min="10247" max="10247" width="20.140625" style="21" customWidth="1"/>
    <col min="10248" max="10248" width="21.85546875" style="21" customWidth="1"/>
    <col min="10249" max="10249" width="19.85546875" style="21" customWidth="1"/>
    <col min="10250" max="10496" width="9.140625" style="21"/>
    <col min="10497" max="10497" width="38.140625" style="21" customWidth="1"/>
    <col min="10498" max="10498" width="22.42578125" style="21" customWidth="1"/>
    <col min="10499" max="10499" width="21.28515625" style="21" customWidth="1"/>
    <col min="10500" max="10500" width="22.42578125" style="21" customWidth="1"/>
    <col min="10501" max="10501" width="18.140625" style="21" customWidth="1"/>
    <col min="10502" max="10502" width="22.42578125" style="21" customWidth="1"/>
    <col min="10503" max="10503" width="20.140625" style="21" customWidth="1"/>
    <col min="10504" max="10504" width="21.85546875" style="21" customWidth="1"/>
    <col min="10505" max="10505" width="19.85546875" style="21" customWidth="1"/>
    <col min="10506" max="10752" width="9.140625" style="21"/>
    <col min="10753" max="10753" width="38.140625" style="21" customWidth="1"/>
    <col min="10754" max="10754" width="22.42578125" style="21" customWidth="1"/>
    <col min="10755" max="10755" width="21.28515625" style="21" customWidth="1"/>
    <col min="10756" max="10756" width="22.42578125" style="21" customWidth="1"/>
    <col min="10757" max="10757" width="18.140625" style="21" customWidth="1"/>
    <col min="10758" max="10758" width="22.42578125" style="21" customWidth="1"/>
    <col min="10759" max="10759" width="20.140625" style="21" customWidth="1"/>
    <col min="10760" max="10760" width="21.85546875" style="21" customWidth="1"/>
    <col min="10761" max="10761" width="19.85546875" style="21" customWidth="1"/>
    <col min="10762" max="11008" width="9.140625" style="21"/>
    <col min="11009" max="11009" width="38.140625" style="21" customWidth="1"/>
    <col min="11010" max="11010" width="22.42578125" style="21" customWidth="1"/>
    <col min="11011" max="11011" width="21.28515625" style="21" customWidth="1"/>
    <col min="11012" max="11012" width="22.42578125" style="21" customWidth="1"/>
    <col min="11013" max="11013" width="18.140625" style="21" customWidth="1"/>
    <col min="11014" max="11014" width="22.42578125" style="21" customWidth="1"/>
    <col min="11015" max="11015" width="20.140625" style="21" customWidth="1"/>
    <col min="11016" max="11016" width="21.85546875" style="21" customWidth="1"/>
    <col min="11017" max="11017" width="19.85546875" style="21" customWidth="1"/>
    <col min="11018" max="11264" width="9.140625" style="21"/>
    <col min="11265" max="11265" width="38.140625" style="21" customWidth="1"/>
    <col min="11266" max="11266" width="22.42578125" style="21" customWidth="1"/>
    <col min="11267" max="11267" width="21.28515625" style="21" customWidth="1"/>
    <col min="11268" max="11268" width="22.42578125" style="21" customWidth="1"/>
    <col min="11269" max="11269" width="18.140625" style="21" customWidth="1"/>
    <col min="11270" max="11270" width="22.42578125" style="21" customWidth="1"/>
    <col min="11271" max="11271" width="20.140625" style="21" customWidth="1"/>
    <col min="11272" max="11272" width="21.85546875" style="21" customWidth="1"/>
    <col min="11273" max="11273" width="19.85546875" style="21" customWidth="1"/>
    <col min="11274" max="11520" width="9.140625" style="21"/>
    <col min="11521" max="11521" width="38.140625" style="21" customWidth="1"/>
    <col min="11522" max="11522" width="22.42578125" style="21" customWidth="1"/>
    <col min="11523" max="11523" width="21.28515625" style="21" customWidth="1"/>
    <col min="11524" max="11524" width="22.42578125" style="21" customWidth="1"/>
    <col min="11525" max="11525" width="18.140625" style="21" customWidth="1"/>
    <col min="11526" max="11526" width="22.42578125" style="21" customWidth="1"/>
    <col min="11527" max="11527" width="20.140625" style="21" customWidth="1"/>
    <col min="11528" max="11528" width="21.85546875" style="21" customWidth="1"/>
    <col min="11529" max="11529" width="19.85546875" style="21" customWidth="1"/>
    <col min="11530" max="11776" width="9.140625" style="21"/>
    <col min="11777" max="11777" width="38.140625" style="21" customWidth="1"/>
    <col min="11778" max="11778" width="22.42578125" style="21" customWidth="1"/>
    <col min="11779" max="11779" width="21.28515625" style="21" customWidth="1"/>
    <col min="11780" max="11780" width="22.42578125" style="21" customWidth="1"/>
    <col min="11781" max="11781" width="18.140625" style="21" customWidth="1"/>
    <col min="11782" max="11782" width="22.42578125" style="21" customWidth="1"/>
    <col min="11783" max="11783" width="20.140625" style="21" customWidth="1"/>
    <col min="11784" max="11784" width="21.85546875" style="21" customWidth="1"/>
    <col min="11785" max="11785" width="19.85546875" style="21" customWidth="1"/>
    <col min="11786" max="12032" width="9.140625" style="21"/>
    <col min="12033" max="12033" width="38.140625" style="21" customWidth="1"/>
    <col min="12034" max="12034" width="22.42578125" style="21" customWidth="1"/>
    <col min="12035" max="12035" width="21.28515625" style="21" customWidth="1"/>
    <col min="12036" max="12036" width="22.42578125" style="21" customWidth="1"/>
    <col min="12037" max="12037" width="18.140625" style="21" customWidth="1"/>
    <col min="12038" max="12038" width="22.42578125" style="21" customWidth="1"/>
    <col min="12039" max="12039" width="20.140625" style="21" customWidth="1"/>
    <col min="12040" max="12040" width="21.85546875" style="21" customWidth="1"/>
    <col min="12041" max="12041" width="19.85546875" style="21" customWidth="1"/>
    <col min="12042" max="12288" width="9.140625" style="21"/>
    <col min="12289" max="12289" width="38.140625" style="21" customWidth="1"/>
    <col min="12290" max="12290" width="22.42578125" style="21" customWidth="1"/>
    <col min="12291" max="12291" width="21.28515625" style="21" customWidth="1"/>
    <col min="12292" max="12292" width="22.42578125" style="21" customWidth="1"/>
    <col min="12293" max="12293" width="18.140625" style="21" customWidth="1"/>
    <col min="12294" max="12294" width="22.42578125" style="21" customWidth="1"/>
    <col min="12295" max="12295" width="20.140625" style="21" customWidth="1"/>
    <col min="12296" max="12296" width="21.85546875" style="21" customWidth="1"/>
    <col min="12297" max="12297" width="19.85546875" style="21" customWidth="1"/>
    <col min="12298" max="12544" width="9.140625" style="21"/>
    <col min="12545" max="12545" width="38.140625" style="21" customWidth="1"/>
    <col min="12546" max="12546" width="22.42578125" style="21" customWidth="1"/>
    <col min="12547" max="12547" width="21.28515625" style="21" customWidth="1"/>
    <col min="12548" max="12548" width="22.42578125" style="21" customWidth="1"/>
    <col min="12549" max="12549" width="18.140625" style="21" customWidth="1"/>
    <col min="12550" max="12550" width="22.42578125" style="21" customWidth="1"/>
    <col min="12551" max="12551" width="20.140625" style="21" customWidth="1"/>
    <col min="12552" max="12552" width="21.85546875" style="21" customWidth="1"/>
    <col min="12553" max="12553" width="19.85546875" style="21" customWidth="1"/>
    <col min="12554" max="12800" width="9.140625" style="21"/>
    <col min="12801" max="12801" width="38.140625" style="21" customWidth="1"/>
    <col min="12802" max="12802" width="22.42578125" style="21" customWidth="1"/>
    <col min="12803" max="12803" width="21.28515625" style="21" customWidth="1"/>
    <col min="12804" max="12804" width="22.42578125" style="21" customWidth="1"/>
    <col min="12805" max="12805" width="18.140625" style="21" customWidth="1"/>
    <col min="12806" max="12806" width="22.42578125" style="21" customWidth="1"/>
    <col min="12807" max="12807" width="20.140625" style="21" customWidth="1"/>
    <col min="12808" max="12808" width="21.85546875" style="21" customWidth="1"/>
    <col min="12809" max="12809" width="19.85546875" style="21" customWidth="1"/>
    <col min="12810" max="13056" width="9.140625" style="21"/>
    <col min="13057" max="13057" width="38.140625" style="21" customWidth="1"/>
    <col min="13058" max="13058" width="22.42578125" style="21" customWidth="1"/>
    <col min="13059" max="13059" width="21.28515625" style="21" customWidth="1"/>
    <col min="13060" max="13060" width="22.42578125" style="21" customWidth="1"/>
    <col min="13061" max="13061" width="18.140625" style="21" customWidth="1"/>
    <col min="13062" max="13062" width="22.42578125" style="21" customWidth="1"/>
    <col min="13063" max="13063" width="20.140625" style="21" customWidth="1"/>
    <col min="13064" max="13064" width="21.85546875" style="21" customWidth="1"/>
    <col min="13065" max="13065" width="19.85546875" style="21" customWidth="1"/>
    <col min="13066" max="13312" width="9.140625" style="21"/>
    <col min="13313" max="13313" width="38.140625" style="21" customWidth="1"/>
    <col min="13314" max="13314" width="22.42578125" style="21" customWidth="1"/>
    <col min="13315" max="13315" width="21.28515625" style="21" customWidth="1"/>
    <col min="13316" max="13316" width="22.42578125" style="21" customWidth="1"/>
    <col min="13317" max="13317" width="18.140625" style="21" customWidth="1"/>
    <col min="13318" max="13318" width="22.42578125" style="21" customWidth="1"/>
    <col min="13319" max="13319" width="20.140625" style="21" customWidth="1"/>
    <col min="13320" max="13320" width="21.85546875" style="21" customWidth="1"/>
    <col min="13321" max="13321" width="19.85546875" style="21" customWidth="1"/>
    <col min="13322" max="13568" width="9.140625" style="21"/>
    <col min="13569" max="13569" width="38.140625" style="21" customWidth="1"/>
    <col min="13570" max="13570" width="22.42578125" style="21" customWidth="1"/>
    <col min="13571" max="13571" width="21.28515625" style="21" customWidth="1"/>
    <col min="13572" max="13572" width="22.42578125" style="21" customWidth="1"/>
    <col min="13573" max="13573" width="18.140625" style="21" customWidth="1"/>
    <col min="13574" max="13574" width="22.42578125" style="21" customWidth="1"/>
    <col min="13575" max="13575" width="20.140625" style="21" customWidth="1"/>
    <col min="13576" max="13576" width="21.85546875" style="21" customWidth="1"/>
    <col min="13577" max="13577" width="19.85546875" style="21" customWidth="1"/>
    <col min="13578" max="13824" width="9.140625" style="21"/>
    <col min="13825" max="13825" width="38.140625" style="21" customWidth="1"/>
    <col min="13826" max="13826" width="22.42578125" style="21" customWidth="1"/>
    <col min="13827" max="13827" width="21.28515625" style="21" customWidth="1"/>
    <col min="13828" max="13828" width="22.42578125" style="21" customWidth="1"/>
    <col min="13829" max="13829" width="18.140625" style="21" customWidth="1"/>
    <col min="13830" max="13830" width="22.42578125" style="21" customWidth="1"/>
    <col min="13831" max="13831" width="20.140625" style="21" customWidth="1"/>
    <col min="13832" max="13832" width="21.85546875" style="21" customWidth="1"/>
    <col min="13833" max="13833" width="19.85546875" style="21" customWidth="1"/>
    <col min="13834" max="14080" width="9.140625" style="21"/>
    <col min="14081" max="14081" width="38.140625" style="21" customWidth="1"/>
    <col min="14082" max="14082" width="22.42578125" style="21" customWidth="1"/>
    <col min="14083" max="14083" width="21.28515625" style="21" customWidth="1"/>
    <col min="14084" max="14084" width="22.42578125" style="21" customWidth="1"/>
    <col min="14085" max="14085" width="18.140625" style="21" customWidth="1"/>
    <col min="14086" max="14086" width="22.42578125" style="21" customWidth="1"/>
    <col min="14087" max="14087" width="20.140625" style="21" customWidth="1"/>
    <col min="14088" max="14088" width="21.85546875" style="21" customWidth="1"/>
    <col min="14089" max="14089" width="19.85546875" style="21" customWidth="1"/>
    <col min="14090" max="14336" width="9.140625" style="21"/>
    <col min="14337" max="14337" width="38.140625" style="21" customWidth="1"/>
    <col min="14338" max="14338" width="22.42578125" style="21" customWidth="1"/>
    <col min="14339" max="14339" width="21.28515625" style="21" customWidth="1"/>
    <col min="14340" max="14340" width="22.42578125" style="21" customWidth="1"/>
    <col min="14341" max="14341" width="18.140625" style="21" customWidth="1"/>
    <col min="14342" max="14342" width="22.42578125" style="21" customWidth="1"/>
    <col min="14343" max="14343" width="20.140625" style="21" customWidth="1"/>
    <col min="14344" max="14344" width="21.85546875" style="21" customWidth="1"/>
    <col min="14345" max="14345" width="19.85546875" style="21" customWidth="1"/>
    <col min="14346" max="14592" width="9.140625" style="21"/>
    <col min="14593" max="14593" width="38.140625" style="21" customWidth="1"/>
    <col min="14594" max="14594" width="22.42578125" style="21" customWidth="1"/>
    <col min="14595" max="14595" width="21.28515625" style="21" customWidth="1"/>
    <col min="14596" max="14596" width="22.42578125" style="21" customWidth="1"/>
    <col min="14597" max="14597" width="18.140625" style="21" customWidth="1"/>
    <col min="14598" max="14598" width="22.42578125" style="21" customWidth="1"/>
    <col min="14599" max="14599" width="20.140625" style="21" customWidth="1"/>
    <col min="14600" max="14600" width="21.85546875" style="21" customWidth="1"/>
    <col min="14601" max="14601" width="19.85546875" style="21" customWidth="1"/>
    <col min="14602" max="14848" width="9.140625" style="21"/>
    <col min="14849" max="14849" width="38.140625" style="21" customWidth="1"/>
    <col min="14850" max="14850" width="22.42578125" style="21" customWidth="1"/>
    <col min="14851" max="14851" width="21.28515625" style="21" customWidth="1"/>
    <col min="14852" max="14852" width="22.42578125" style="21" customWidth="1"/>
    <col min="14853" max="14853" width="18.140625" style="21" customWidth="1"/>
    <col min="14854" max="14854" width="22.42578125" style="21" customWidth="1"/>
    <col min="14855" max="14855" width="20.140625" style="21" customWidth="1"/>
    <col min="14856" max="14856" width="21.85546875" style="21" customWidth="1"/>
    <col min="14857" max="14857" width="19.85546875" style="21" customWidth="1"/>
    <col min="14858" max="15104" width="9.140625" style="21"/>
    <col min="15105" max="15105" width="38.140625" style="21" customWidth="1"/>
    <col min="15106" max="15106" width="22.42578125" style="21" customWidth="1"/>
    <col min="15107" max="15107" width="21.28515625" style="21" customWidth="1"/>
    <col min="15108" max="15108" width="22.42578125" style="21" customWidth="1"/>
    <col min="15109" max="15109" width="18.140625" style="21" customWidth="1"/>
    <col min="15110" max="15110" width="22.42578125" style="21" customWidth="1"/>
    <col min="15111" max="15111" width="20.140625" style="21" customWidth="1"/>
    <col min="15112" max="15112" width="21.85546875" style="21" customWidth="1"/>
    <col min="15113" max="15113" width="19.85546875" style="21" customWidth="1"/>
    <col min="15114" max="15360" width="9.140625" style="21"/>
    <col min="15361" max="15361" width="38.140625" style="21" customWidth="1"/>
    <col min="15362" max="15362" width="22.42578125" style="21" customWidth="1"/>
    <col min="15363" max="15363" width="21.28515625" style="21" customWidth="1"/>
    <col min="15364" max="15364" width="22.42578125" style="21" customWidth="1"/>
    <col min="15365" max="15365" width="18.140625" style="21" customWidth="1"/>
    <col min="15366" max="15366" width="22.42578125" style="21" customWidth="1"/>
    <col min="15367" max="15367" width="20.140625" style="21" customWidth="1"/>
    <col min="15368" max="15368" width="21.85546875" style="21" customWidth="1"/>
    <col min="15369" max="15369" width="19.85546875" style="21" customWidth="1"/>
    <col min="15370" max="15616" width="9.140625" style="21"/>
    <col min="15617" max="15617" width="38.140625" style="21" customWidth="1"/>
    <col min="15618" max="15618" width="22.42578125" style="21" customWidth="1"/>
    <col min="15619" max="15619" width="21.28515625" style="21" customWidth="1"/>
    <col min="15620" max="15620" width="22.42578125" style="21" customWidth="1"/>
    <col min="15621" max="15621" width="18.140625" style="21" customWidth="1"/>
    <col min="15622" max="15622" width="22.42578125" style="21" customWidth="1"/>
    <col min="15623" max="15623" width="20.140625" style="21" customWidth="1"/>
    <col min="15624" max="15624" width="21.85546875" style="21" customWidth="1"/>
    <col min="15625" max="15625" width="19.85546875" style="21" customWidth="1"/>
    <col min="15626" max="15872" width="9.140625" style="21"/>
    <col min="15873" max="15873" width="38.140625" style="21" customWidth="1"/>
    <col min="15874" max="15874" width="22.42578125" style="21" customWidth="1"/>
    <col min="15875" max="15875" width="21.28515625" style="21" customWidth="1"/>
    <col min="15876" max="15876" width="22.42578125" style="21" customWidth="1"/>
    <col min="15877" max="15877" width="18.140625" style="21" customWidth="1"/>
    <col min="15878" max="15878" width="22.42578125" style="21" customWidth="1"/>
    <col min="15879" max="15879" width="20.140625" style="21" customWidth="1"/>
    <col min="15880" max="15880" width="21.85546875" style="21" customWidth="1"/>
    <col min="15881" max="15881" width="19.85546875" style="21" customWidth="1"/>
    <col min="15882" max="16128" width="9.140625" style="21"/>
    <col min="16129" max="16129" width="38.140625" style="21" customWidth="1"/>
    <col min="16130" max="16130" width="22.42578125" style="21" customWidth="1"/>
    <col min="16131" max="16131" width="21.28515625" style="21" customWidth="1"/>
    <col min="16132" max="16132" width="22.42578125" style="21" customWidth="1"/>
    <col min="16133" max="16133" width="18.140625" style="21" customWidth="1"/>
    <col min="16134" max="16134" width="22.42578125" style="21" customWidth="1"/>
    <col min="16135" max="16135" width="20.140625" style="21" customWidth="1"/>
    <col min="16136" max="16136" width="21.85546875" style="21" customWidth="1"/>
    <col min="16137" max="16137" width="19.85546875" style="21" customWidth="1"/>
    <col min="16138" max="16384" width="9.140625" style="21"/>
  </cols>
  <sheetData>
    <row r="1" spans="1:9" ht="27" customHeight="1" x14ac:dyDescent="0.2">
      <c r="A1" s="20"/>
    </row>
    <row r="2" spans="1:9" ht="37.5" customHeight="1" x14ac:dyDescent="0.2">
      <c r="A2" s="81" t="s">
        <v>14</v>
      </c>
      <c r="B2" s="81"/>
      <c r="C2" s="81"/>
      <c r="D2" s="81"/>
      <c r="E2" s="81"/>
    </row>
    <row r="3" spans="1:9" ht="12" customHeight="1" x14ac:dyDescent="0.2">
      <c r="A3" s="82" t="s">
        <v>15</v>
      </c>
      <c r="B3" s="84" t="s">
        <v>16</v>
      </c>
      <c r="C3" s="84" t="s">
        <v>17</v>
      </c>
      <c r="D3" s="84" t="s">
        <v>18</v>
      </c>
      <c r="E3" s="84" t="s">
        <v>19</v>
      </c>
    </row>
    <row r="4" spans="1:9" ht="23.25" customHeight="1" x14ac:dyDescent="0.2">
      <c r="A4" s="83"/>
      <c r="B4" s="84"/>
      <c r="C4" s="84"/>
      <c r="D4" s="84"/>
      <c r="E4" s="84"/>
    </row>
    <row r="5" spans="1:9" ht="12" customHeight="1" x14ac:dyDescent="0.2">
      <c r="A5" s="22" t="s">
        <v>20</v>
      </c>
      <c r="B5" s="23">
        <v>375782283.24000001</v>
      </c>
      <c r="C5" s="24"/>
      <c r="D5" s="25"/>
      <c r="E5" s="23">
        <v>375782283.24000001</v>
      </c>
      <c r="F5" s="26"/>
      <c r="G5" s="26"/>
      <c r="H5" s="26"/>
      <c r="I5" s="26"/>
    </row>
    <row r="6" spans="1:9" ht="12" customHeight="1" x14ac:dyDescent="0.2">
      <c r="A6" s="22" t="s">
        <v>21</v>
      </c>
      <c r="B6" s="23">
        <v>15266452000.700001</v>
      </c>
      <c r="C6" s="23">
        <v>349460716.05000001</v>
      </c>
      <c r="D6" s="23">
        <v>2590641807.04</v>
      </c>
      <c r="E6" s="23">
        <v>12675834364.26</v>
      </c>
      <c r="F6" s="26"/>
      <c r="G6" s="26"/>
      <c r="H6" s="26"/>
      <c r="I6" s="26"/>
    </row>
    <row r="7" spans="1:9" ht="12" customHeight="1" x14ac:dyDescent="0.2">
      <c r="A7" s="22" t="s">
        <v>22</v>
      </c>
      <c r="B7" s="23">
        <v>3231587632.8099999</v>
      </c>
      <c r="C7" s="23">
        <v>206725179.81</v>
      </c>
      <c r="D7" s="23">
        <v>1298391143.5699999</v>
      </c>
      <c r="E7" s="23">
        <v>1933196489.24</v>
      </c>
      <c r="F7" s="26"/>
      <c r="G7" s="26"/>
      <c r="H7" s="26"/>
      <c r="I7" s="26"/>
    </row>
    <row r="8" spans="1:9" ht="12" customHeight="1" x14ac:dyDescent="0.2">
      <c r="A8" s="22" t="s">
        <v>23</v>
      </c>
      <c r="B8" s="23">
        <v>58903976482.449997</v>
      </c>
      <c r="C8" s="23">
        <v>3364405117.21</v>
      </c>
      <c r="D8" s="23">
        <v>35315189206.330002</v>
      </c>
      <c r="E8" s="23">
        <v>23588602355.32</v>
      </c>
      <c r="F8" s="26">
        <f>100-E8/B8*100</f>
        <v>59.954142718449496</v>
      </c>
      <c r="G8" s="26"/>
      <c r="H8" s="26"/>
      <c r="I8" s="26"/>
    </row>
    <row r="9" spans="1:9" ht="12" customHeight="1" x14ac:dyDescent="0.2">
      <c r="A9" s="22" t="s">
        <v>24</v>
      </c>
      <c r="B9" s="23">
        <v>3099630358.46</v>
      </c>
      <c r="C9" s="23">
        <v>169201596.66</v>
      </c>
      <c r="D9" s="23">
        <v>1755097910.27</v>
      </c>
      <c r="E9" s="23">
        <v>1344532448.1699998</v>
      </c>
      <c r="F9" s="26"/>
      <c r="G9" s="26"/>
      <c r="H9" s="26"/>
      <c r="I9" s="26"/>
    </row>
    <row r="10" spans="1:9" ht="12" customHeight="1" x14ac:dyDescent="0.2">
      <c r="A10" s="22" t="s">
        <v>25</v>
      </c>
      <c r="B10" s="23">
        <v>762187896.51999998</v>
      </c>
      <c r="C10" s="23">
        <v>62335044.960000001</v>
      </c>
      <c r="D10" s="23">
        <v>297590986.52999997</v>
      </c>
      <c r="E10" s="23">
        <v>464596908.79000002</v>
      </c>
      <c r="F10" s="26"/>
      <c r="G10" s="26"/>
      <c r="H10" s="26"/>
      <c r="I10" s="26"/>
    </row>
    <row r="11" spans="1:9" ht="12" customHeight="1" x14ac:dyDescent="0.2">
      <c r="A11" s="22" t="s">
        <v>26</v>
      </c>
      <c r="B11" s="23">
        <v>19856341232.359997</v>
      </c>
      <c r="C11" s="23">
        <v>1301460003.46</v>
      </c>
      <c r="D11" s="23">
        <v>9117164087.6000004</v>
      </c>
      <c r="E11" s="23">
        <v>10739338176.18</v>
      </c>
      <c r="F11" s="26"/>
      <c r="G11" s="26"/>
      <c r="H11" s="26"/>
      <c r="I11" s="26"/>
    </row>
    <row r="12" spans="1:9" ht="12" customHeight="1" x14ac:dyDescent="0.2">
      <c r="A12" s="22" t="s">
        <v>27</v>
      </c>
      <c r="B12" s="23">
        <v>191890021.44999999</v>
      </c>
      <c r="C12" s="23">
        <v>16611433.92</v>
      </c>
      <c r="D12" s="23">
        <v>151065619.59999999</v>
      </c>
      <c r="E12" s="23">
        <v>40824401.850000001</v>
      </c>
      <c r="F12" s="26"/>
      <c r="G12" s="26"/>
      <c r="H12" s="26"/>
      <c r="I12" s="26"/>
    </row>
    <row r="13" spans="1:9" ht="12" customHeight="1" x14ac:dyDescent="0.2">
      <c r="A13" s="22" t="s">
        <v>28</v>
      </c>
      <c r="B13" s="23">
        <v>251476791.61000001</v>
      </c>
      <c r="C13" s="23">
        <v>22036350.670000002</v>
      </c>
      <c r="D13" s="23">
        <v>140357217.31</v>
      </c>
      <c r="E13" s="23">
        <v>111119294.3</v>
      </c>
      <c r="F13" s="26"/>
      <c r="G13" s="26"/>
      <c r="H13" s="26"/>
      <c r="I13" s="26"/>
    </row>
    <row r="14" spans="1:9" ht="12" customHeight="1" x14ac:dyDescent="0.2">
      <c r="A14" s="27" t="s">
        <v>29</v>
      </c>
      <c r="B14" s="28">
        <f>SUM(B5:B13)</f>
        <v>101939324699.60001</v>
      </c>
      <c r="C14" s="28">
        <f>SUM(C6:C13)</f>
        <v>5492235442.7399998</v>
      </c>
      <c r="D14" s="28">
        <f>SUM(D6:D13)</f>
        <v>50665497978.249992</v>
      </c>
      <c r="E14" s="28">
        <f>SUM(E5:E13)</f>
        <v>51273826721.349998</v>
      </c>
      <c r="F14" s="26"/>
      <c r="G14" s="26"/>
      <c r="H14" s="26"/>
      <c r="I14" s="26"/>
    </row>
    <row r="17" spans="1:6" x14ac:dyDescent="0.2">
      <c r="B17" s="26">
        <f>Русс!I17*1000</f>
        <v>2599020706</v>
      </c>
      <c r="E17" s="26"/>
    </row>
    <row r="18" spans="1:6" x14ac:dyDescent="0.2">
      <c r="A18" s="21" t="s">
        <v>30</v>
      </c>
      <c r="B18" s="26">
        <f>B17+B8</f>
        <v>61502997188.449997</v>
      </c>
      <c r="E18" s="26">
        <f>B17+E8</f>
        <v>26187623061.32</v>
      </c>
      <c r="F18" s="21">
        <f>100-E18/B18*100</f>
        <v>57.420574185874109</v>
      </c>
    </row>
    <row r="19" spans="1:6" x14ac:dyDescent="0.2">
      <c r="E19" s="21" t="s">
        <v>31</v>
      </c>
      <c r="F19" s="26">
        <f>F8-F18</f>
        <v>2.5335685325753872</v>
      </c>
    </row>
    <row r="20" spans="1:6" x14ac:dyDescent="0.2">
      <c r="B20" s="26"/>
    </row>
  </sheetData>
  <mergeCells count="6"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Русс</vt:lpstr>
      <vt:lpstr>TDSheet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2020-01-17T05:32:42Z</cp:lastPrinted>
  <dcterms:created xsi:type="dcterms:W3CDTF">2017-01-04T03:29:18Z</dcterms:created>
  <dcterms:modified xsi:type="dcterms:W3CDTF">2020-08-17T08:22:55Z</dcterms:modified>
</cp:coreProperties>
</file>